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005" windowHeight="4005" firstSheet="1" activeTab="2"/>
  </bookViews>
  <sheets>
    <sheet name="A" sheetId="1" r:id="rId1"/>
    <sheet name="QUALIF" sheetId="2" r:id="rId2"/>
    <sheet name="resultats FINAL" sheetId="3" r:id="rId3"/>
    <sheet name="PF" sheetId="4" r:id="rId4"/>
    <sheet name="PH" sheetId="5" r:id="rId5"/>
    <sheet name="BF" sheetId="6" r:id="rId6"/>
    <sheet name="BH" sheetId="7" r:id="rId7"/>
    <sheet name="MF" sheetId="8" r:id="rId8"/>
    <sheet name="MH" sheetId="9" r:id="rId9"/>
    <sheet name="CF CH" sheetId="10" r:id="rId10"/>
    <sheet name="DEB F" sheetId="11" r:id="rId11"/>
    <sheet name="DEB H" sheetId="12" r:id="rId12"/>
    <sheet name="Feuil1" sheetId="13" r:id="rId13"/>
  </sheets>
  <externalReferences>
    <externalReference r:id="rId16"/>
  </externalReferences>
  <definedNames>
    <definedName name="matrice" localSheetId="6">'BH'!$A$3:$B$34</definedName>
    <definedName name="matrice" localSheetId="10">'DEB F'!$A$3:$B$34</definedName>
    <definedName name="matrice" localSheetId="11">'DEB H'!$A$3:$B$34</definedName>
    <definedName name="matrice" localSheetId="8">'MH'!$A$3:$B$34</definedName>
    <definedName name="matrice">#REF!</definedName>
    <definedName name="Podium" localSheetId="5">'BF'!$N$8</definedName>
    <definedName name="Podium" localSheetId="6">'BH'!$Q$1</definedName>
    <definedName name="Podium" localSheetId="9">'CF CH'!$N$8</definedName>
    <definedName name="Podium" localSheetId="10">'DEB F'!$Q$1</definedName>
    <definedName name="Podium" localSheetId="11">'DEB H'!$Q$1</definedName>
    <definedName name="Podium" localSheetId="7">'MF'!$N$8</definedName>
    <definedName name="Podium" localSheetId="8">'MH'!$Q$1</definedName>
    <definedName name="Podium" localSheetId="3">'PF'!$N$8</definedName>
    <definedName name="Podium" localSheetId="4">'PH'!$N$8</definedName>
    <definedName name="Tour1" localSheetId="5">'BF'!$F$2</definedName>
    <definedName name="Tour1" localSheetId="6">'BH'!$F$2</definedName>
    <definedName name="Tour1" localSheetId="9">'CF CH'!$F$2</definedName>
    <definedName name="Tour1" localSheetId="10">'DEB F'!$F$2</definedName>
    <definedName name="Tour1" localSheetId="11">'DEB H'!$F$2</definedName>
    <definedName name="Tour1" localSheetId="7">'MF'!$F$2</definedName>
    <definedName name="Tour1" localSheetId="8">'MH'!$F$2</definedName>
    <definedName name="Tour1" localSheetId="3">'PF'!$F$2</definedName>
    <definedName name="Tour1" localSheetId="4">'PH'!$F$2</definedName>
    <definedName name="Tour2" localSheetId="5">'BF'!$J$2</definedName>
    <definedName name="Tour2" localSheetId="6">'BH'!$I$2</definedName>
    <definedName name="Tour2" localSheetId="9">'CF CH'!$J$2</definedName>
    <definedName name="Tour2" localSheetId="10">'DEB F'!$I$2</definedName>
    <definedName name="Tour2" localSheetId="11">'DEB H'!$I$2</definedName>
    <definedName name="Tour2" localSheetId="7">'MF'!$J$2</definedName>
    <definedName name="Tour2" localSheetId="8">'MH'!$I$2</definedName>
    <definedName name="Tour2" localSheetId="3">'PF'!$J$2</definedName>
    <definedName name="Tour2" localSheetId="4">'PH'!$J$2</definedName>
    <definedName name="Tour3" localSheetId="5">'BF'!$N$8</definedName>
    <definedName name="Tour3" localSheetId="6">'BH'!$M$2</definedName>
    <definedName name="Tour3" localSheetId="9">'CF CH'!$N$8</definedName>
    <definedName name="Tour3" localSheetId="10">'DEB F'!$M$2</definedName>
    <definedName name="Tour3" localSheetId="11">'DEB H'!$M$2</definedName>
    <definedName name="Tour3" localSheetId="7">'MF'!$N$8</definedName>
    <definedName name="Tour3" localSheetId="8">'MH'!$M$2</definedName>
    <definedName name="Tour3" localSheetId="3">'PF'!$N$8</definedName>
    <definedName name="Tour3" localSheetId="4">'PH'!$N$8</definedName>
    <definedName name="Tour4" localSheetId="6">'BH'!$Q$7</definedName>
    <definedName name="Tour4" localSheetId="10">'DEB F'!$Q$7</definedName>
    <definedName name="Tour4" localSheetId="11">'DEB H'!$Q$7</definedName>
    <definedName name="Tour4" localSheetId="8">'MH'!$Q$7</definedName>
    <definedName name="Tour4">#REF!</definedName>
  </definedNames>
  <calcPr fullCalcOnLoad="1"/>
</workbook>
</file>

<file path=xl/sharedStrings.xml><?xml version="1.0" encoding="utf-8"?>
<sst xmlns="http://schemas.openxmlformats.org/spreadsheetml/2006/main" count="1842" uniqueCount="702">
  <si>
    <t>finales debutants adulte et jeunes 2015</t>
  </si>
  <si>
    <t>Liste des participants cibles</t>
  </si>
  <si>
    <t>COURVILLE S/EURE AMICALE du 07/03/2015 au 07/03/2015</t>
  </si>
  <si>
    <t>Nom</t>
  </si>
  <si>
    <t>Club</t>
  </si>
  <si>
    <t>Licence</t>
  </si>
  <si>
    <t>Cat.</t>
  </si>
  <si>
    <t>Cat.Clt.</t>
  </si>
  <si>
    <t>Tir</t>
  </si>
  <si>
    <t>Cible</t>
  </si>
  <si>
    <t>Départ</t>
  </si>
  <si>
    <t>BONNEFOND MARIE</t>
  </si>
  <si>
    <t>LEVES</t>
  </si>
  <si>
    <t>866165J</t>
  </si>
  <si>
    <t>JFCL</t>
  </si>
  <si>
    <t>SFCL</t>
  </si>
  <si>
    <t>01A</t>
  </si>
  <si>
    <t>18 - 40</t>
  </si>
  <si>
    <t>LONGEIN AURELIE</t>
  </si>
  <si>
    <t>CHATEAUDUN</t>
  </si>
  <si>
    <t>643321M</t>
  </si>
  <si>
    <t>SFCL</t>
  </si>
  <si>
    <t>SFCL</t>
  </si>
  <si>
    <t>01B</t>
  </si>
  <si>
    <t>18 - 40</t>
  </si>
  <si>
    <t>CHAMPION BEATRICE</t>
  </si>
  <si>
    <t>ILLIERS COMBRAY</t>
  </si>
  <si>
    <t>874207A</t>
  </si>
  <si>
    <t>SFCL</t>
  </si>
  <si>
    <t>SFCL</t>
  </si>
  <si>
    <t>02A</t>
  </si>
  <si>
    <t>18 - 40</t>
  </si>
  <si>
    <t>MAZIER LUDIVINE</t>
  </si>
  <si>
    <t>BROU</t>
  </si>
  <si>
    <t>871997Y</t>
  </si>
  <si>
    <t>SFCL</t>
  </si>
  <si>
    <t>SFCL</t>
  </si>
  <si>
    <t>02B</t>
  </si>
  <si>
    <t>18 - 40</t>
  </si>
  <si>
    <t>VASSEUR MARIE-ALINE</t>
  </si>
  <si>
    <t>EPERNON</t>
  </si>
  <si>
    <t>859982N</t>
  </si>
  <si>
    <t>SFCL</t>
  </si>
  <si>
    <t>SFCL</t>
  </si>
  <si>
    <t>03A</t>
  </si>
  <si>
    <t>18 - 40</t>
  </si>
  <si>
    <t>BOISAUBERT AUDREY</t>
  </si>
  <si>
    <t>BONNEVAL</t>
  </si>
  <si>
    <t>873217Z</t>
  </si>
  <si>
    <t>SFCL</t>
  </si>
  <si>
    <t>SFCL</t>
  </si>
  <si>
    <t>03B</t>
  </si>
  <si>
    <t>18 - 40</t>
  </si>
  <si>
    <t>BERNARD CANDY</t>
  </si>
  <si>
    <t>BROU</t>
  </si>
  <si>
    <t>876916V</t>
  </si>
  <si>
    <t>SFCL</t>
  </si>
  <si>
    <t>SFCL</t>
  </si>
  <si>
    <t>04A</t>
  </si>
  <si>
    <t>18 - 40</t>
  </si>
  <si>
    <t>BARON CECILE</t>
  </si>
  <si>
    <t>EPERNON</t>
  </si>
  <si>
    <t>876460Z</t>
  </si>
  <si>
    <t>SFCL</t>
  </si>
  <si>
    <t>SFCL</t>
  </si>
  <si>
    <t>04B</t>
  </si>
  <si>
    <t>18 - 40</t>
  </si>
  <si>
    <t>GAILLARD LUCILLE</t>
  </si>
  <si>
    <t>BROU</t>
  </si>
  <si>
    <t>872390A</t>
  </si>
  <si>
    <t>JFCL</t>
  </si>
  <si>
    <t>SFCL</t>
  </si>
  <si>
    <t>05A</t>
  </si>
  <si>
    <t>18 - 40</t>
  </si>
  <si>
    <t>WOLFF SANDRINE</t>
  </si>
  <si>
    <t>NOGENT LE ROI</t>
  </si>
  <si>
    <t>860478C</t>
  </si>
  <si>
    <t>SFCL</t>
  </si>
  <si>
    <t>SFCL</t>
  </si>
  <si>
    <t>05B</t>
  </si>
  <si>
    <t>18 - 40</t>
  </si>
  <si>
    <t>MINATCHY CARINE</t>
  </si>
  <si>
    <t>CHARTRES</t>
  </si>
  <si>
    <t>865096X</t>
  </si>
  <si>
    <t>SFCL</t>
  </si>
  <si>
    <t>SFCL</t>
  </si>
  <si>
    <t>06A</t>
  </si>
  <si>
    <t>18 - 40</t>
  </si>
  <si>
    <t>LARCHER JULIEN</t>
  </si>
  <si>
    <t>NOGENT LE ROI</t>
  </si>
  <si>
    <t>868247X</t>
  </si>
  <si>
    <t>SHCL</t>
  </si>
  <si>
    <t>SHCL</t>
  </si>
  <si>
    <t>06B</t>
  </si>
  <si>
    <t>18 - 40</t>
  </si>
  <si>
    <t>GOURDIN THOMAS</t>
  </si>
  <si>
    <t>CHARTRES</t>
  </si>
  <si>
    <t>715030G</t>
  </si>
  <si>
    <t>SHCL</t>
  </si>
  <si>
    <t>SHCL</t>
  </si>
  <si>
    <t>07A</t>
  </si>
  <si>
    <t>18 - 40</t>
  </si>
  <si>
    <t>EECKHOUT SYLVAIN</t>
  </si>
  <si>
    <t>ILLIERS COMBRAY</t>
  </si>
  <si>
    <t>872959U</t>
  </si>
  <si>
    <t>VHCL</t>
  </si>
  <si>
    <t>SHCL</t>
  </si>
  <si>
    <t>07B</t>
  </si>
  <si>
    <t>18 - 40</t>
  </si>
  <si>
    <t>WOLFF LIONEL</t>
  </si>
  <si>
    <t>NOGENT LE ROI</t>
  </si>
  <si>
    <t>860477B</t>
  </si>
  <si>
    <t>SHCL</t>
  </si>
  <si>
    <t>SHCL</t>
  </si>
  <si>
    <t>08A</t>
  </si>
  <si>
    <t>18 - 40</t>
  </si>
  <si>
    <t>CHOLLET MATTHIEU</t>
  </si>
  <si>
    <t>LEVES</t>
  </si>
  <si>
    <t>864478A</t>
  </si>
  <si>
    <t>SHCL</t>
  </si>
  <si>
    <t>SHCL</t>
  </si>
  <si>
    <t>08B</t>
  </si>
  <si>
    <t>18 - 40</t>
  </si>
  <si>
    <t>BURET SEBASTIEN</t>
  </si>
  <si>
    <t>NOGENT LE ROI</t>
  </si>
  <si>
    <t>865225M</t>
  </si>
  <si>
    <t>SHCL</t>
  </si>
  <si>
    <t>SHCL</t>
  </si>
  <si>
    <t>09A</t>
  </si>
  <si>
    <t>18 - 40</t>
  </si>
  <si>
    <t>KOPF JACQUES</t>
  </si>
  <si>
    <t>BROU</t>
  </si>
  <si>
    <t>875814X</t>
  </si>
  <si>
    <t>SHCL</t>
  </si>
  <si>
    <t>SHCL</t>
  </si>
  <si>
    <t>09B</t>
  </si>
  <si>
    <t>18 - 40</t>
  </si>
  <si>
    <t>BERFINI THIERRY</t>
  </si>
  <si>
    <t>DREUX</t>
  </si>
  <si>
    <t>841920F</t>
  </si>
  <si>
    <t>VHCL</t>
  </si>
  <si>
    <t>SHCL</t>
  </si>
  <si>
    <t>10A</t>
  </si>
  <si>
    <t>18 - 40</t>
  </si>
  <si>
    <t>CAS JEROME</t>
  </si>
  <si>
    <t>BROU</t>
  </si>
  <si>
    <t>850041H</t>
  </si>
  <si>
    <t>SHCL</t>
  </si>
  <si>
    <t>SHCL</t>
  </si>
  <si>
    <t>10B</t>
  </si>
  <si>
    <t>18 - 40</t>
  </si>
  <si>
    <t>LEPASTOUREL GUILLAUME</t>
  </si>
  <si>
    <t>CHARTRES</t>
  </si>
  <si>
    <t>865076A</t>
  </si>
  <si>
    <t>SHCL</t>
  </si>
  <si>
    <t>SHCL</t>
  </si>
  <si>
    <t>11A</t>
  </si>
  <si>
    <t>18 - 40</t>
  </si>
  <si>
    <t>YONG MAN KWON</t>
  </si>
  <si>
    <t>VOVES</t>
  </si>
  <si>
    <t>872961W</t>
  </si>
  <si>
    <t>SHCL</t>
  </si>
  <si>
    <t>SHCL</t>
  </si>
  <si>
    <t>11B</t>
  </si>
  <si>
    <t>18 - 40</t>
  </si>
  <si>
    <t>VASSEUR XAVIER</t>
  </si>
  <si>
    <t>EPERNON</t>
  </si>
  <si>
    <t>859980L</t>
  </si>
  <si>
    <t>SHCL</t>
  </si>
  <si>
    <t>SHCL</t>
  </si>
  <si>
    <t>12A</t>
  </si>
  <si>
    <t>18 - 40</t>
  </si>
  <si>
    <t>GAILLARD LOIC</t>
  </si>
  <si>
    <t>BROU</t>
  </si>
  <si>
    <t>798431K</t>
  </si>
  <si>
    <t>SHCL</t>
  </si>
  <si>
    <t>SHCL</t>
  </si>
  <si>
    <t>12B</t>
  </si>
  <si>
    <t>18 - 40</t>
  </si>
  <si>
    <t>RELINGER FREDERIC</t>
  </si>
  <si>
    <t>CHARTRES</t>
  </si>
  <si>
    <t>875217Y</t>
  </si>
  <si>
    <t>SHCL</t>
  </si>
  <si>
    <t>SHCL</t>
  </si>
  <si>
    <t>13A</t>
  </si>
  <si>
    <t>18 - 40</t>
  </si>
  <si>
    <t>BULTEL GERARD</t>
  </si>
  <si>
    <t>NOGENT LE ROI</t>
  </si>
  <si>
    <t>865226N</t>
  </si>
  <si>
    <t>SVHCL</t>
  </si>
  <si>
    <t>SHCL</t>
  </si>
  <si>
    <t>13B</t>
  </si>
  <si>
    <t>18 - 40</t>
  </si>
  <si>
    <t>PESCHARD GUILLAUME</t>
  </si>
  <si>
    <t>ORGERES</t>
  </si>
  <si>
    <t>878297W</t>
  </si>
  <si>
    <t>SHCL</t>
  </si>
  <si>
    <t>SHCL</t>
  </si>
  <si>
    <t>14A</t>
  </si>
  <si>
    <t>18 - 40</t>
  </si>
  <si>
    <t>LAVIE MICKAEL</t>
  </si>
  <si>
    <t>CHARTRES</t>
  </si>
  <si>
    <t>860188M</t>
  </si>
  <si>
    <t>SHCL</t>
  </si>
  <si>
    <t>SHCL</t>
  </si>
  <si>
    <t>14B</t>
  </si>
  <si>
    <t>18 - 40</t>
  </si>
  <si>
    <t>Nombre d'archers sur le départ</t>
  </si>
  <si>
    <t>Départ</t>
  </si>
  <si>
    <t>BAUDIN LOLA</t>
  </si>
  <si>
    <t>ILLIERS COMBRAY</t>
  </si>
  <si>
    <t>864803D</t>
  </si>
  <si>
    <t>BFCL</t>
  </si>
  <si>
    <t>BFCL</t>
  </si>
  <si>
    <t>01A</t>
  </si>
  <si>
    <t>18 - 60</t>
  </si>
  <si>
    <t>ZOUAGHA AMINA</t>
  </si>
  <si>
    <t>VOVES</t>
  </si>
  <si>
    <t>849838M</t>
  </si>
  <si>
    <t>BFCL</t>
  </si>
  <si>
    <t>BFCL</t>
  </si>
  <si>
    <t>01B</t>
  </si>
  <si>
    <t>18 - 60</t>
  </si>
  <si>
    <t>CHAIR ADELE</t>
  </si>
  <si>
    <t>COURVILLE S/EURE AC</t>
  </si>
  <si>
    <t>816562T</t>
  </si>
  <si>
    <t>BFCL</t>
  </si>
  <si>
    <t>BFCL</t>
  </si>
  <si>
    <t>01C</t>
  </si>
  <si>
    <t>18 - 60</t>
  </si>
  <si>
    <t>BOURNOT SALOME</t>
  </si>
  <si>
    <t>NOGENT LE ROI</t>
  </si>
  <si>
    <t>865221H</t>
  </si>
  <si>
    <t>BFCL</t>
  </si>
  <si>
    <t>BFCL</t>
  </si>
  <si>
    <t>02A</t>
  </si>
  <si>
    <t>18 - 60</t>
  </si>
  <si>
    <t>GATELIER SOPHIE</t>
  </si>
  <si>
    <t>NOGENT LE ROI</t>
  </si>
  <si>
    <t>860466P</t>
  </si>
  <si>
    <t>BFCL</t>
  </si>
  <si>
    <t>BFCL</t>
  </si>
  <si>
    <t>02B</t>
  </si>
  <si>
    <t>18 - 60</t>
  </si>
  <si>
    <t>POULAIN CHLOE</t>
  </si>
  <si>
    <t>VOVES</t>
  </si>
  <si>
    <t>849681S</t>
  </si>
  <si>
    <t>BFCL</t>
  </si>
  <si>
    <t>BFCL</t>
  </si>
  <si>
    <t>02C</t>
  </si>
  <si>
    <t>18 - 60</t>
  </si>
  <si>
    <t>HAIS FLORIAN</t>
  </si>
  <si>
    <t>LEVES</t>
  </si>
  <si>
    <t>837982A</t>
  </si>
  <si>
    <t>BHCL</t>
  </si>
  <si>
    <t>BHCL</t>
  </si>
  <si>
    <t>03A</t>
  </si>
  <si>
    <t>18 - 60</t>
  </si>
  <si>
    <t>MORCEL MATTEO</t>
  </si>
  <si>
    <t>BROU</t>
  </si>
  <si>
    <t>850069N</t>
  </si>
  <si>
    <t>BHCL</t>
  </si>
  <si>
    <t>BHCL</t>
  </si>
  <si>
    <t>03B</t>
  </si>
  <si>
    <t>18 - 60</t>
  </si>
  <si>
    <t>FRANCHET JULES</t>
  </si>
  <si>
    <t>LEVES</t>
  </si>
  <si>
    <t>775703F</t>
  </si>
  <si>
    <t>BHCL</t>
  </si>
  <si>
    <t>BHCL</t>
  </si>
  <si>
    <t>03C</t>
  </si>
  <si>
    <t>18 - 60</t>
  </si>
  <si>
    <t>COCHUYT VALENTIN</t>
  </si>
  <si>
    <t>BROU</t>
  </si>
  <si>
    <t>855460Y</t>
  </si>
  <si>
    <t>BHCL</t>
  </si>
  <si>
    <t>BHCL</t>
  </si>
  <si>
    <t>03D</t>
  </si>
  <si>
    <t>18 - 60</t>
  </si>
  <si>
    <t>BOEUF SIGISMOND</t>
  </si>
  <si>
    <t>LEVES</t>
  </si>
  <si>
    <t>876735Y</t>
  </si>
  <si>
    <t>BHCL</t>
  </si>
  <si>
    <t>BHCL</t>
  </si>
  <si>
    <t>04A</t>
  </si>
  <si>
    <t>18 - 60</t>
  </si>
  <si>
    <t>DUTHEIL VINCENT</t>
  </si>
  <si>
    <t>GAS</t>
  </si>
  <si>
    <t>846266E</t>
  </si>
  <si>
    <t>BHCL</t>
  </si>
  <si>
    <t>BHCL</t>
  </si>
  <si>
    <t>04B</t>
  </si>
  <si>
    <t>18 - 60</t>
  </si>
  <si>
    <t>RIOU VILLENEUVE VALENTIN</t>
  </si>
  <si>
    <t>EPERNON</t>
  </si>
  <si>
    <t>861119Z</t>
  </si>
  <si>
    <t>BHCL</t>
  </si>
  <si>
    <t>BHCL</t>
  </si>
  <si>
    <t>04C</t>
  </si>
  <si>
    <t>18 - 60</t>
  </si>
  <si>
    <t>POIRIER LOUKAS</t>
  </si>
  <si>
    <t>CHARTRES</t>
  </si>
  <si>
    <t>837582R</t>
  </si>
  <si>
    <t>BHCL</t>
  </si>
  <si>
    <t>BHCL</t>
  </si>
  <si>
    <t>04D</t>
  </si>
  <si>
    <t>18 - 60</t>
  </si>
  <si>
    <t>BOURGEOT MAXIME</t>
  </si>
  <si>
    <t>COURVILLE S/EURE AC</t>
  </si>
  <si>
    <t>851913T</t>
  </si>
  <si>
    <t>BHCL</t>
  </si>
  <si>
    <t>BHCL</t>
  </si>
  <si>
    <t>05A</t>
  </si>
  <si>
    <t>18 - 60</t>
  </si>
  <si>
    <t>BEVILACQUA GIULIANO</t>
  </si>
  <si>
    <t>NOGENT LE ROI</t>
  </si>
  <si>
    <t>871645R</t>
  </si>
  <si>
    <t>BHCL</t>
  </si>
  <si>
    <t>BHCL</t>
  </si>
  <si>
    <t>05B</t>
  </si>
  <si>
    <t>18 - 60</t>
  </si>
  <si>
    <t>RAYMONT ALEXIS</t>
  </si>
  <si>
    <t>DREUX</t>
  </si>
  <si>
    <t>842646V</t>
  </si>
  <si>
    <t>BHCL</t>
  </si>
  <si>
    <t>BHCL</t>
  </si>
  <si>
    <t>05C</t>
  </si>
  <si>
    <t>18 - 60</t>
  </si>
  <si>
    <t>CARRETO ANTONIN</t>
  </si>
  <si>
    <t>VOVES</t>
  </si>
  <si>
    <t>819320R</t>
  </si>
  <si>
    <t>BHCL</t>
  </si>
  <si>
    <t>BHCL</t>
  </si>
  <si>
    <t>05D</t>
  </si>
  <si>
    <t>18 - 60</t>
  </si>
  <si>
    <t>HATTON BAPTYSTE</t>
  </si>
  <si>
    <t>LEVES</t>
  </si>
  <si>
    <t>837976U</t>
  </si>
  <si>
    <t>BHCL</t>
  </si>
  <si>
    <t>BHCL</t>
  </si>
  <si>
    <t>06A</t>
  </si>
  <si>
    <t>18 - 60</t>
  </si>
  <si>
    <t>BAQQALI NAEL</t>
  </si>
  <si>
    <t>NOGENT LE ROI</t>
  </si>
  <si>
    <t>865216C</t>
  </si>
  <si>
    <t>BHCL</t>
  </si>
  <si>
    <t>BHCL</t>
  </si>
  <si>
    <t>06B</t>
  </si>
  <si>
    <t>18 - 60</t>
  </si>
  <si>
    <t>JOUBERT THEO</t>
  </si>
  <si>
    <t>DREUX</t>
  </si>
  <si>
    <t>842395X</t>
  </si>
  <si>
    <t>BHCL</t>
  </si>
  <si>
    <t>BHCL</t>
  </si>
  <si>
    <t>06C</t>
  </si>
  <si>
    <t>18 - 60</t>
  </si>
  <si>
    <t>LANG AUDREY</t>
  </si>
  <si>
    <t>ARROU</t>
  </si>
  <si>
    <t>866024F</t>
  </si>
  <si>
    <t>MFCL</t>
  </si>
  <si>
    <t>MFCL</t>
  </si>
  <si>
    <t>07A</t>
  </si>
  <si>
    <t>18 - 60</t>
  </si>
  <si>
    <t>SOLER LAETICIA</t>
  </si>
  <si>
    <t>EPERNON</t>
  </si>
  <si>
    <t>863147D</t>
  </si>
  <si>
    <t>MFCL</t>
  </si>
  <si>
    <t>MFCL</t>
  </si>
  <si>
    <t>07B</t>
  </si>
  <si>
    <t>18 - 60</t>
  </si>
  <si>
    <t>CONTREPOIDS SARAH</t>
  </si>
  <si>
    <t>NOGENT LE ROI</t>
  </si>
  <si>
    <t>865220G</t>
  </si>
  <si>
    <t>MFCL</t>
  </si>
  <si>
    <t>MFCL</t>
  </si>
  <si>
    <t>07C</t>
  </si>
  <si>
    <t>18 - 60</t>
  </si>
  <si>
    <t>ARNAULD ANNE-SOPHIE</t>
  </si>
  <si>
    <t>DREUX</t>
  </si>
  <si>
    <t>815199L</t>
  </si>
  <si>
    <t>MFCL</t>
  </si>
  <si>
    <t>MFCL</t>
  </si>
  <si>
    <t>07D</t>
  </si>
  <si>
    <t>18 - 60</t>
  </si>
  <si>
    <t>HAUTIN LOUIS</t>
  </si>
  <si>
    <t>CHARTRES</t>
  </si>
  <si>
    <t>808771Z</t>
  </si>
  <si>
    <t>MHCL</t>
  </si>
  <si>
    <t>MHCL</t>
  </si>
  <si>
    <t>08A</t>
  </si>
  <si>
    <t>18 - 60</t>
  </si>
  <si>
    <t>HACHE ALEXANDRE</t>
  </si>
  <si>
    <t>EPERNON</t>
  </si>
  <si>
    <t>834244M</t>
  </si>
  <si>
    <t>MHCL</t>
  </si>
  <si>
    <t>MHCL</t>
  </si>
  <si>
    <t>08B</t>
  </si>
  <si>
    <t>18 - 60</t>
  </si>
  <si>
    <t>DUBOIS FLORENTIN</t>
  </si>
  <si>
    <t>ILLIERS COMBRAY</t>
  </si>
  <si>
    <t>856278M</t>
  </si>
  <si>
    <t>MHCL</t>
  </si>
  <si>
    <t>MHCL</t>
  </si>
  <si>
    <t>08C</t>
  </si>
  <si>
    <t>18 - 60</t>
  </si>
  <si>
    <t>DESRUES QUENTIN</t>
  </si>
  <si>
    <t>CHARTRES</t>
  </si>
  <si>
    <t>823910E</t>
  </si>
  <si>
    <t>MHCL</t>
  </si>
  <si>
    <t>MHCL</t>
  </si>
  <si>
    <t>08D</t>
  </si>
  <si>
    <t>18 - 60</t>
  </si>
  <si>
    <t>STEVENS ARNO</t>
  </si>
  <si>
    <t>CHARTRES</t>
  </si>
  <si>
    <t>837575H</t>
  </si>
  <si>
    <t>MHCL</t>
  </si>
  <si>
    <t>MHCL</t>
  </si>
  <si>
    <t>09A</t>
  </si>
  <si>
    <t>18 - 60</t>
  </si>
  <si>
    <t>ROGER BASTIEN</t>
  </si>
  <si>
    <t>EPERNON</t>
  </si>
  <si>
    <t>861118Y</t>
  </si>
  <si>
    <t>MHCL</t>
  </si>
  <si>
    <t>MHCL</t>
  </si>
  <si>
    <t>09B</t>
  </si>
  <si>
    <t>18 - 60</t>
  </si>
  <si>
    <t>LEVIAUX AYMERIC</t>
  </si>
  <si>
    <t>LEVES</t>
  </si>
  <si>
    <t>792339N</t>
  </si>
  <si>
    <t>MHCL</t>
  </si>
  <si>
    <t>MHCL</t>
  </si>
  <si>
    <t>09C</t>
  </si>
  <si>
    <t>18 - 60</t>
  </si>
  <si>
    <t>GREUS MAXENCE</t>
  </si>
  <si>
    <t>EPERNON</t>
  </si>
  <si>
    <t>863160T</t>
  </si>
  <si>
    <t>MHCL</t>
  </si>
  <si>
    <t>MHCL</t>
  </si>
  <si>
    <t>09D</t>
  </si>
  <si>
    <t>18 - 60</t>
  </si>
  <si>
    <t>BEURAERT THEO</t>
  </si>
  <si>
    <t>NOGENT LE ROTROU</t>
  </si>
  <si>
    <t>827464T</t>
  </si>
  <si>
    <t>MHCL</t>
  </si>
  <si>
    <t>MHCL</t>
  </si>
  <si>
    <t>10A</t>
  </si>
  <si>
    <t>18 - 60</t>
  </si>
  <si>
    <t>BOURNOT NATHAN</t>
  </si>
  <si>
    <t>NOGENT LE ROI</t>
  </si>
  <si>
    <t>865222J</t>
  </si>
  <si>
    <t>MHCL</t>
  </si>
  <si>
    <t>MHCL</t>
  </si>
  <si>
    <t>10B</t>
  </si>
  <si>
    <t>18 - 60</t>
  </si>
  <si>
    <t>BELLINI ALEXANDRE</t>
  </si>
  <si>
    <t>DREUX</t>
  </si>
  <si>
    <t>815214C</t>
  </si>
  <si>
    <t>MHCL</t>
  </si>
  <si>
    <t>MHCL</t>
  </si>
  <si>
    <t>10C</t>
  </si>
  <si>
    <t>18 - 60</t>
  </si>
  <si>
    <t>CARIO GUENDAL</t>
  </si>
  <si>
    <t>ILLIERS COMBRAY</t>
  </si>
  <si>
    <t>879934A</t>
  </si>
  <si>
    <t>MHCL</t>
  </si>
  <si>
    <t>MHCL</t>
  </si>
  <si>
    <t>10D</t>
  </si>
  <si>
    <t>18 - 60</t>
  </si>
  <si>
    <t>TALE THEO</t>
  </si>
  <si>
    <t>GAS</t>
  </si>
  <si>
    <t>876454T</t>
  </si>
  <si>
    <t>MHCL</t>
  </si>
  <si>
    <t>MHCL</t>
  </si>
  <si>
    <t>11A</t>
  </si>
  <si>
    <t>18 - 60</t>
  </si>
  <si>
    <t>LAMOUREUX-DELLUC SEBASTIE</t>
  </si>
  <si>
    <t>NOGENT LE ROI</t>
  </si>
  <si>
    <t>862606R</t>
  </si>
  <si>
    <t>MHCL</t>
  </si>
  <si>
    <t>MHCL</t>
  </si>
  <si>
    <t>11B</t>
  </si>
  <si>
    <t>18 - 60</t>
  </si>
  <si>
    <t>BERNARD TRISTAN</t>
  </si>
  <si>
    <t>BROU</t>
  </si>
  <si>
    <t>850473C</t>
  </si>
  <si>
    <t>MHCL</t>
  </si>
  <si>
    <t>MHCL</t>
  </si>
  <si>
    <t>11C</t>
  </si>
  <si>
    <t>18 - 60</t>
  </si>
  <si>
    <t>LE GALL KYLLIAN</t>
  </si>
  <si>
    <t>DREUX</t>
  </si>
  <si>
    <t>841638Z</t>
  </si>
  <si>
    <t>MHCL</t>
  </si>
  <si>
    <t>MHCL</t>
  </si>
  <si>
    <t>11D</t>
  </si>
  <si>
    <t>18 - 60</t>
  </si>
  <si>
    <t>MAILLET ELISE</t>
  </si>
  <si>
    <t>VOVES</t>
  </si>
  <si>
    <t>875186P</t>
  </si>
  <si>
    <t>CFCL</t>
  </si>
  <si>
    <t>CFCL</t>
  </si>
  <si>
    <t>12A</t>
  </si>
  <si>
    <t>18 - 40</t>
  </si>
  <si>
    <t>THERY LEELOO</t>
  </si>
  <si>
    <t>CHARTRES</t>
  </si>
  <si>
    <t>860185J</t>
  </si>
  <si>
    <t>CFCL</t>
  </si>
  <si>
    <t>CFCL</t>
  </si>
  <si>
    <t>12B</t>
  </si>
  <si>
    <t>18 - 40</t>
  </si>
  <si>
    <t>BAZIN MANON</t>
  </si>
  <si>
    <t>LEVES</t>
  </si>
  <si>
    <t>861906E</t>
  </si>
  <si>
    <t>CFCL</t>
  </si>
  <si>
    <t>CFCL</t>
  </si>
  <si>
    <t>12C</t>
  </si>
  <si>
    <t>18 - 40</t>
  </si>
  <si>
    <t>MORVAN JUSTINE</t>
  </si>
  <si>
    <t>VOVES</t>
  </si>
  <si>
    <t>875190U</t>
  </si>
  <si>
    <t>CFCL</t>
  </si>
  <si>
    <t>CFCL</t>
  </si>
  <si>
    <t>12D</t>
  </si>
  <si>
    <t>18 - 40</t>
  </si>
  <si>
    <t>SIVAULT ROMAIN</t>
  </si>
  <si>
    <t>DREUX</t>
  </si>
  <si>
    <t>846298P</t>
  </si>
  <si>
    <t>CHCL</t>
  </si>
  <si>
    <t>CHCL</t>
  </si>
  <si>
    <t>13A</t>
  </si>
  <si>
    <t>18 - 40</t>
  </si>
  <si>
    <t>CAS EMMA</t>
  </si>
  <si>
    <t>BROU</t>
  </si>
  <si>
    <t>850042J</t>
  </si>
  <si>
    <t>CFCL</t>
  </si>
  <si>
    <t>CFCL</t>
  </si>
  <si>
    <t>13B</t>
  </si>
  <si>
    <t>18 - 40</t>
  </si>
  <si>
    <t>DOUBROFF KEATON</t>
  </si>
  <si>
    <t>EPERNON</t>
  </si>
  <si>
    <t>869291G</t>
  </si>
  <si>
    <t>CHCL</t>
  </si>
  <si>
    <t>CHCL</t>
  </si>
  <si>
    <t>13C</t>
  </si>
  <si>
    <t>18 - 40</t>
  </si>
  <si>
    <t>LAURENT MARIE</t>
  </si>
  <si>
    <t>NOGENT LE ROTROU</t>
  </si>
  <si>
    <t>861664S</t>
  </si>
  <si>
    <t>CFCL</t>
  </si>
  <si>
    <t>CFCL</t>
  </si>
  <si>
    <t>13D</t>
  </si>
  <si>
    <t>18 - 40</t>
  </si>
  <si>
    <t>DUHAMEL MATHILDE</t>
  </si>
  <si>
    <t>VOVES</t>
  </si>
  <si>
    <t>849905K</t>
  </si>
  <si>
    <t>PFCL</t>
  </si>
  <si>
    <t>PFCL</t>
  </si>
  <si>
    <t>14A</t>
  </si>
  <si>
    <t>18 - 80</t>
  </si>
  <si>
    <t>GREUS MANON</t>
  </si>
  <si>
    <t>EPERNON</t>
  </si>
  <si>
    <t>838631F</t>
  </si>
  <si>
    <t>PFCL</t>
  </si>
  <si>
    <t>PFCL</t>
  </si>
  <si>
    <t>14B</t>
  </si>
  <si>
    <t>18 - 80</t>
  </si>
  <si>
    <t>CAS JULIE</t>
  </si>
  <si>
    <t>BROU</t>
  </si>
  <si>
    <t>850043K</t>
  </si>
  <si>
    <t>PFCL</t>
  </si>
  <si>
    <t>PFCL</t>
  </si>
  <si>
    <t>14C</t>
  </si>
  <si>
    <t>18 - 80</t>
  </si>
  <si>
    <t>PEIDRO BOISSELIER MARINE</t>
  </si>
  <si>
    <t>GAS</t>
  </si>
  <si>
    <t>874568T</t>
  </si>
  <si>
    <t>PFCL</t>
  </si>
  <si>
    <t>PFCL</t>
  </si>
  <si>
    <t>14D</t>
  </si>
  <si>
    <t>18 - 80</t>
  </si>
  <si>
    <t>LECLERC ROBIN</t>
  </si>
  <si>
    <t>GAS</t>
  </si>
  <si>
    <t>846264C</t>
  </si>
  <si>
    <t>PHCL</t>
  </si>
  <si>
    <t>PHCL</t>
  </si>
  <si>
    <t>15A</t>
  </si>
  <si>
    <t>18 - 80</t>
  </si>
  <si>
    <t>MORCEL NOA</t>
  </si>
  <si>
    <t>BROU</t>
  </si>
  <si>
    <t>871975Z</t>
  </si>
  <si>
    <t>PHCL</t>
  </si>
  <si>
    <t>PHCL</t>
  </si>
  <si>
    <t>15B</t>
  </si>
  <si>
    <t>18 - 80</t>
  </si>
  <si>
    <t>FAUVEL ISAO</t>
  </si>
  <si>
    <t>CHARTRES</t>
  </si>
  <si>
    <t>837587W</t>
  </si>
  <si>
    <t>PHCL</t>
  </si>
  <si>
    <t>PHCL</t>
  </si>
  <si>
    <t>15C</t>
  </si>
  <si>
    <t>18 - 80</t>
  </si>
  <si>
    <t>VASSEUR THIBAULT</t>
  </si>
  <si>
    <t>EPERNON</t>
  </si>
  <si>
    <t>859984R</t>
  </si>
  <si>
    <t>PHCL</t>
  </si>
  <si>
    <t>PHCL</t>
  </si>
  <si>
    <t>15D</t>
  </si>
  <si>
    <t>18 - 80</t>
  </si>
  <si>
    <t>DUTHEIL ANTOINE</t>
  </si>
  <si>
    <t>GAS</t>
  </si>
  <si>
    <t>872283J</t>
  </si>
  <si>
    <t>PHCL</t>
  </si>
  <si>
    <t>PHCL</t>
  </si>
  <si>
    <t>16A</t>
  </si>
  <si>
    <t>18 - 80</t>
  </si>
  <si>
    <t>PIERRE FLORIAN</t>
  </si>
  <si>
    <t>EPERNON</t>
  </si>
  <si>
    <t>869295L</t>
  </si>
  <si>
    <t>PHCL</t>
  </si>
  <si>
    <t>PHCL</t>
  </si>
  <si>
    <t>16B</t>
  </si>
  <si>
    <t>18 - 80</t>
  </si>
  <si>
    <t>PLEINECASSAGNE YANN</t>
  </si>
  <si>
    <t>ILLIERS COMBRAY</t>
  </si>
  <si>
    <t>864781E</t>
  </si>
  <si>
    <t>PHCL</t>
  </si>
  <si>
    <t>PHCL</t>
  </si>
  <si>
    <t>16C</t>
  </si>
  <si>
    <t>18 - 80</t>
  </si>
  <si>
    <t>BOUILLIE TOIM</t>
  </si>
  <si>
    <t>LEVES</t>
  </si>
  <si>
    <t>872837L</t>
  </si>
  <si>
    <t>PHCL</t>
  </si>
  <si>
    <t>PHCL</t>
  </si>
  <si>
    <t>16D</t>
  </si>
  <si>
    <t>18 - 80</t>
  </si>
  <si>
    <t>Nombre d'archers sur le départ</t>
  </si>
  <si>
    <t>1/1</t>
  </si>
  <si>
    <t>DEBUTANTES FEMMES</t>
  </si>
  <si>
    <t>DEBUTANTS HOMMES</t>
  </si>
  <si>
    <t>BENJAMINES</t>
  </si>
  <si>
    <t>BENJAMINS</t>
  </si>
  <si>
    <t>MINIME FILLES</t>
  </si>
  <si>
    <t>MINIME GARCONS</t>
  </si>
  <si>
    <r>
      <t xml:space="preserve">LAMOUREUX-DELLUC </t>
    </r>
    <r>
      <rPr>
        <sz val="8"/>
        <rFont val="Arial"/>
        <family val="2"/>
      </rPr>
      <t>SEBASTIE</t>
    </r>
  </si>
  <si>
    <t>CADETTE CADET</t>
  </si>
  <si>
    <t>POUSSINES</t>
  </si>
  <si>
    <t>POUSSINS</t>
  </si>
  <si>
    <t>SCORE</t>
  </si>
  <si>
    <t>Catégorie :</t>
  </si>
  <si>
    <t>Tour1</t>
  </si>
  <si>
    <t>Tour2</t>
  </si>
  <si>
    <t>Mettre 1 après la finale -&gt;</t>
  </si>
  <si>
    <t>Cl</t>
  </si>
  <si>
    <t>Score</t>
  </si>
  <si>
    <t>Mettre 1 quand c'est fait -&gt;</t>
  </si>
  <si>
    <t>Podium</t>
  </si>
  <si>
    <t xml:space="preserve">cible </t>
  </si>
  <si>
    <t>Tour 3</t>
  </si>
  <si>
    <t>cible</t>
  </si>
  <si>
    <t>finale</t>
  </si>
  <si>
    <t>3ème place</t>
  </si>
  <si>
    <t>1/8</t>
  </si>
  <si>
    <t>1/4</t>
  </si>
  <si>
    <t>1/2    -     Finales</t>
  </si>
  <si>
    <t>BF</t>
  </si>
  <si>
    <t>PF</t>
  </si>
  <si>
    <t>PH</t>
  </si>
  <si>
    <t>Tour3</t>
  </si>
  <si>
    <t>Tour4</t>
  </si>
  <si>
    <t>1/16</t>
  </si>
  <si>
    <t>BH</t>
  </si>
  <si>
    <t>MF</t>
  </si>
  <si>
    <t>MH</t>
  </si>
  <si>
    <t>CF CH</t>
  </si>
  <si>
    <t>DEB F</t>
  </si>
  <si>
    <t>DEB H</t>
  </si>
  <si>
    <t>cible 1</t>
  </si>
  <si>
    <t>cible 2</t>
  </si>
  <si>
    <t>cible 3</t>
  </si>
  <si>
    <t>cible 4</t>
  </si>
  <si>
    <t>cible 5</t>
  </si>
  <si>
    <t>cible 6</t>
  </si>
  <si>
    <t>cible 7</t>
  </si>
  <si>
    <t>cible 8</t>
  </si>
  <si>
    <t>cible 4 et 5</t>
  </si>
  <si>
    <t>cible 9</t>
  </si>
  <si>
    <t>cible 10</t>
  </si>
  <si>
    <t>cible 11</t>
  </si>
  <si>
    <t>cible 12</t>
  </si>
  <si>
    <t>cible 13</t>
  </si>
  <si>
    <t>cible 14</t>
  </si>
  <si>
    <t>cible 15</t>
  </si>
  <si>
    <t>cible 16</t>
  </si>
  <si>
    <t>cible 12 et 13</t>
  </si>
  <si>
    <t>HERVET CLAIRE</t>
  </si>
  <si>
    <t>02D</t>
  </si>
  <si>
    <t>850131F</t>
  </si>
  <si>
    <t>Qualif</t>
  </si>
  <si>
    <t>1/8ème</t>
  </si>
  <si>
    <t>finales</t>
  </si>
  <si>
    <t>1/2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</si>
</sst>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"/>
    <numFmt numFmtId="165" formatCode="#,##0\ &quot;F&quot;;[Red]\-#,##0\ &quot;F&quot;"/>
    <numFmt numFmtId="166" formatCode="#&quot; &quot;??/16"/>
    <numFmt numFmtId="167" formatCode="_-* #,##0.0\ _€_-;\-* #,##0.0\ _€_-;_-* &quot;-&quot;??\ _€_-;_-@_-"/>
    <numFmt numFmtId="168" formatCode="_-* #,##0\ _€_-;\-* #,##0\ _€_-;_-* &quot;-&quot;??\ _€_-;_-@_-"/>
  </numFmts>
  <fonts count="2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double"/>
    </border>
    <border>
      <left/>
      <right/>
      <top/>
      <bottom style="dotted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 style="medium"/>
      <bottom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/>
      <bottom style="mediumDashed"/>
    </border>
    <border>
      <left style="medium"/>
      <right/>
      <top/>
      <bottom/>
    </border>
    <border>
      <left/>
      <right/>
      <top style="mediumDashed"/>
      <bottom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/>
      <right style="double"/>
      <top/>
      <bottom style="mediumDashed"/>
    </border>
    <border>
      <left/>
      <right style="double"/>
      <top style="mediumDashed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5" borderId="1" applyNumberFormat="0" applyAlignment="0" applyProtection="0"/>
    <xf numFmtId="0" fontId="10" fillId="0" borderId="2" applyNumberFormat="0" applyFill="0" applyAlignment="0" applyProtection="0"/>
    <xf numFmtId="0" fontId="0" fillId="4" borderId="3" applyNumberFormat="0" applyFont="0" applyAlignment="0" applyProtection="0"/>
    <xf numFmtId="0" fontId="12" fillId="7" borderId="1" applyNumberFormat="0" applyAlignment="0" applyProtection="0"/>
    <xf numFmtId="0" fontId="13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15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</cellStyleXfs>
  <cellXfs count="124">
    <xf numFmtId="0" fontId="0" fillId="0" borderId="0" xfId="0" applyAlignment="1">
      <alignment/>
    </xf>
    <xf numFmtId="0" fontId="0" fillId="0" borderId="0" xfId="1" applyNumberFormat="1" applyFont="1" applyFill="1" applyBorder="1" applyAlignment="1" applyProtection="1">
      <alignment horizontal="left" vertical="center"/>
      <protection/>
    </xf>
    <xf numFmtId="0" fontId="0" fillId="0" borderId="0" xfId="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1" applyNumberFormat="1" applyFont="1" applyFill="1" applyBorder="1" applyAlignment="1" applyProtection="1">
      <alignment horizontal="left" vertical="center" readingOrder="1"/>
      <protection/>
    </xf>
    <xf numFmtId="0" fontId="0" fillId="0" borderId="0" xfId="1" applyNumberFormat="1" applyFont="1" applyFill="1" applyBorder="1" applyAlignment="1" applyProtection="1">
      <alignment horizontal="center" vertical="center" readingOrder="1"/>
      <protection/>
    </xf>
    <xf numFmtId="164" fontId="0" fillId="0" borderId="0" xfId="1" applyNumberFormat="1" applyFont="1" applyFill="1" applyBorder="1" applyAlignment="1" applyProtection="1">
      <alignment horizontal="center" vertical="center" readingOrder="1"/>
      <protection/>
    </xf>
    <xf numFmtId="14" fontId="0" fillId="0" borderId="0" xfId="1" applyNumberFormat="1" applyFont="1" applyFill="1" applyBorder="1" applyAlignment="1" applyProtection="1">
      <alignment horizontal="center" vertical="center" readingOrder="1"/>
      <protection/>
    </xf>
    <xf numFmtId="0" fontId="4" fillId="0" borderId="0" xfId="1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1" applyNumberFormat="1" applyFont="1" applyFill="1" applyBorder="1" applyAlignment="1" applyProtection="1">
      <alignment horizontal="left" vertical="center"/>
      <protection/>
    </xf>
    <xf numFmtId="0" fontId="4" fillId="0" borderId="0" xfId="1" applyNumberFormat="1" applyFont="1" applyFill="1" applyBorder="1" applyAlignment="1" applyProtection="1">
      <alignment horizontal="center" vertical="center"/>
      <protection/>
    </xf>
    <xf numFmtId="0" fontId="1" fillId="0" borderId="0" xfId="1" applyNumberFormat="1" applyFont="1" applyFill="1" applyBorder="1" applyAlignment="1" applyProtection="1">
      <alignment horizontal="left" vertical="center" wrapText="1" readingOrder="1"/>
      <protection/>
    </xf>
    <xf numFmtId="0" fontId="2" fillId="0" borderId="0" xfId="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" applyFont="1" applyAlignment="1">
      <alignment horizontal="center"/>
      <protection/>
    </xf>
    <xf numFmtId="0" fontId="4" fillId="0" borderId="0" xfId="1" applyNumberFormat="1" applyFont="1" applyFill="1" applyBorder="1" applyAlignment="1" applyProtection="1">
      <alignment horizontal="center" vertical="center" readingOrder="1"/>
      <protection/>
    </xf>
    <xf numFmtId="0" fontId="4" fillId="0" borderId="0" xfId="1" applyFont="1">
      <alignment/>
      <protection/>
    </xf>
    <xf numFmtId="0" fontId="0" fillId="0" borderId="0" xfId="1" applyFont="1" applyFill="1">
      <alignment/>
      <protection/>
    </xf>
    <xf numFmtId="0" fontId="0" fillId="0" borderId="0" xfId="1" applyFont="1" applyFill="1" applyAlignment="1">
      <alignment horizontal="center"/>
      <protection/>
    </xf>
    <xf numFmtId="0" fontId="4" fillId="0" borderId="0" xfId="1" applyFont="1" applyFill="1" applyAlignment="1">
      <alignment horizontal="right" vertical="center"/>
      <protection/>
    </xf>
    <xf numFmtId="0" fontId="7" fillId="7" borderId="0" xfId="1" applyFont="1" applyFill="1" applyAlignment="1">
      <alignment horizontal="center" vertical="center"/>
      <protection/>
    </xf>
    <xf numFmtId="0" fontId="0" fillId="7" borderId="0" xfId="1" applyFont="1" applyFill="1" applyBorder="1" applyProtection="1">
      <alignment/>
      <protection/>
    </xf>
    <xf numFmtId="0" fontId="0" fillId="0" borderId="0" xfId="1" applyFont="1" applyFill="1" applyBorder="1" applyProtection="1">
      <alignment/>
      <protection/>
    </xf>
    <xf numFmtId="0" fontId="0" fillId="0" borderId="0" xfId="1" applyFont="1" applyFill="1" applyAlignment="1">
      <alignment horizontal="right" vertical="center"/>
      <protection/>
    </xf>
    <xf numFmtId="0" fontId="0" fillId="18" borderId="10" xfId="1" applyFont="1" applyFill="1" applyBorder="1" applyAlignment="1" applyProtection="1">
      <alignment horizontal="center"/>
      <protection locked="0"/>
    </xf>
    <xf numFmtId="0" fontId="0" fillId="0" borderId="0" xfId="1" applyFont="1">
      <alignment/>
      <protection/>
    </xf>
    <xf numFmtId="0" fontId="4" fillId="0" borderId="0" xfId="1" applyFont="1" applyFill="1" applyAlignment="1">
      <alignment horizontal="center"/>
      <protection/>
    </xf>
    <xf numFmtId="0" fontId="0" fillId="0" borderId="0" xfId="1" applyFont="1" applyFill="1" applyAlignment="1">
      <alignment horizontal="center" vertical="center"/>
      <protection/>
    </xf>
    <xf numFmtId="0" fontId="0" fillId="0" borderId="0" xfId="1" applyFont="1" applyProtection="1">
      <alignment/>
      <protection/>
    </xf>
    <xf numFmtId="0" fontId="0" fillId="0" borderId="0" xfId="1" applyNumberFormat="1" applyFont="1" applyFill="1" applyBorder="1" applyAlignment="1" applyProtection="1">
      <alignment horizontal="left" vertical="center" readingOrder="1"/>
      <protection/>
    </xf>
    <xf numFmtId="3" fontId="0" fillId="0" borderId="0" xfId="1" applyNumberFormat="1" applyFont="1" applyFill="1" applyBorder="1" applyAlignment="1" applyProtection="1">
      <alignment horizontal="right" vertical="center" readingOrder="1"/>
      <protection/>
    </xf>
    <xf numFmtId="0" fontId="0" fillId="0" borderId="0" xfId="1" applyFont="1" applyFill="1" applyProtection="1">
      <alignment/>
      <protection/>
    </xf>
    <xf numFmtId="0" fontId="0" fillId="0" borderId="0" xfId="1" applyFont="1" applyFill="1" applyBorder="1">
      <alignment/>
      <protection/>
    </xf>
    <xf numFmtId="0" fontId="0" fillId="0" borderId="0" xfId="1" applyFont="1" applyFill="1" applyBorder="1" applyAlignment="1">
      <alignment horizontal="right" vertical="center"/>
      <protection/>
    </xf>
    <xf numFmtId="0" fontId="4" fillId="0" borderId="11" xfId="1" applyFont="1" applyFill="1" applyBorder="1" applyAlignment="1">
      <alignment horizontal="center"/>
      <protection/>
    </xf>
    <xf numFmtId="0" fontId="4" fillId="0" borderId="0" xfId="1" applyFont="1" applyFill="1" applyAlignment="1" applyProtection="1">
      <alignment horizontal="center"/>
      <protection/>
    </xf>
    <xf numFmtId="0" fontId="0" fillId="0" borderId="12" xfId="1" applyFont="1" applyFill="1" applyBorder="1">
      <alignment/>
      <protection/>
    </xf>
    <xf numFmtId="0" fontId="0" fillId="0" borderId="13" xfId="1" applyFont="1" applyFill="1" applyBorder="1" applyProtection="1">
      <alignment/>
      <protection locked="0"/>
    </xf>
    <xf numFmtId="0" fontId="4" fillId="0" borderId="14" xfId="1" applyFont="1" applyFill="1" applyBorder="1" applyAlignment="1">
      <alignment horizontal="right" vertical="center"/>
      <protection/>
    </xf>
    <xf numFmtId="0" fontId="0" fillId="0" borderId="15" xfId="1" applyFont="1" applyFill="1" applyBorder="1">
      <alignment/>
      <protection/>
    </xf>
    <xf numFmtId="0" fontId="0" fillId="0" borderId="16" xfId="1" applyFont="1" applyFill="1" applyBorder="1" applyProtection="1">
      <alignment/>
      <protection locked="0"/>
    </xf>
    <xf numFmtId="0" fontId="0" fillId="0" borderId="17" xfId="1" applyFont="1" applyFill="1" applyBorder="1">
      <alignment/>
      <protection/>
    </xf>
    <xf numFmtId="0" fontId="25" fillId="0" borderId="0" xfId="1" applyFont="1" applyFill="1" applyAlignment="1">
      <alignment horizontal="center" vertical="top"/>
      <protection/>
    </xf>
    <xf numFmtId="0" fontId="4" fillId="0" borderId="18" xfId="1" applyFont="1" applyFill="1" applyBorder="1" applyAlignment="1">
      <alignment horizontal="right" vertical="center"/>
      <protection/>
    </xf>
    <xf numFmtId="0" fontId="0" fillId="0" borderId="19" xfId="1" applyFont="1" applyFill="1" applyBorder="1">
      <alignment/>
      <protection/>
    </xf>
    <xf numFmtId="0" fontId="4" fillId="0" borderId="0" xfId="1" applyFont="1" applyFill="1" applyAlignment="1">
      <alignment horizontal="right" vertical="center"/>
      <protection/>
    </xf>
    <xf numFmtId="0" fontId="0" fillId="0" borderId="20" xfId="1" applyFont="1" applyFill="1" applyBorder="1">
      <alignment/>
      <protection/>
    </xf>
    <xf numFmtId="0" fontId="25" fillId="0" borderId="0" xfId="1" applyFont="1" applyFill="1" applyAlignment="1">
      <alignment horizontal="center"/>
      <protection/>
    </xf>
    <xf numFmtId="0" fontId="0" fillId="0" borderId="17" xfId="1" applyFont="1" applyFill="1" applyBorder="1" applyAlignment="1">
      <alignment horizontal="right" vertical="center"/>
      <protection/>
    </xf>
    <xf numFmtId="0" fontId="0" fillId="0" borderId="19" xfId="1" applyFont="1" applyFill="1" applyBorder="1" applyAlignment="1">
      <alignment horizontal="right" vertical="center"/>
      <protection/>
    </xf>
    <xf numFmtId="1" fontId="4" fillId="0" borderId="0" xfId="1" applyNumberFormat="1" applyFont="1">
      <alignment/>
      <protection/>
    </xf>
    <xf numFmtId="0" fontId="0" fillId="0" borderId="0" xfId="1" applyFont="1" applyFill="1" applyAlignment="1" applyProtection="1">
      <alignment horizontal="center"/>
      <protection locked="0"/>
    </xf>
    <xf numFmtId="0" fontId="0" fillId="0" borderId="21" xfId="1" applyFont="1" applyFill="1" applyBorder="1" applyProtection="1">
      <alignment/>
      <protection locked="0"/>
    </xf>
    <xf numFmtId="0" fontId="25" fillId="0" borderId="22" xfId="1" applyFont="1" applyFill="1" applyBorder="1" applyAlignment="1">
      <alignment horizontal="center" vertical="top"/>
      <protection/>
    </xf>
    <xf numFmtId="0" fontId="0" fillId="0" borderId="22" xfId="1" applyFont="1" applyFill="1" applyBorder="1" applyProtection="1">
      <alignment/>
      <protection/>
    </xf>
    <xf numFmtId="0" fontId="0" fillId="0" borderId="22" xfId="1" applyFont="1" applyFill="1" applyBorder="1">
      <alignment/>
      <protection/>
    </xf>
    <xf numFmtId="0" fontId="0" fillId="0" borderId="22" xfId="1" applyFont="1" applyFill="1" applyBorder="1" applyAlignment="1">
      <alignment horizontal="right" vertical="center"/>
      <protection/>
    </xf>
    <xf numFmtId="0" fontId="4" fillId="0" borderId="20" xfId="1" applyFont="1" applyFill="1" applyBorder="1" applyAlignment="1">
      <alignment horizontal="right" vertical="center"/>
      <protection/>
    </xf>
    <xf numFmtId="0" fontId="0" fillId="0" borderId="23" xfId="1" applyFont="1" applyFill="1" applyBorder="1">
      <alignment/>
      <protection/>
    </xf>
    <xf numFmtId="0" fontId="0" fillId="0" borderId="21" xfId="1" applyFont="1" applyFill="1" applyBorder="1" applyAlignment="1" applyProtection="1">
      <alignment horizontal="center"/>
      <protection locked="0"/>
    </xf>
    <xf numFmtId="0" fontId="0" fillId="0" borderId="24" xfId="1" applyFont="1" applyFill="1" applyBorder="1">
      <alignment/>
      <protection/>
    </xf>
    <xf numFmtId="0" fontId="0" fillId="0" borderId="24" xfId="1" applyFont="1" applyFill="1" applyBorder="1" applyProtection="1">
      <alignment/>
      <protection/>
    </xf>
    <xf numFmtId="0" fontId="0" fillId="0" borderId="24" xfId="1" applyFont="1" applyFill="1" applyBorder="1" applyAlignment="1">
      <alignment horizontal="right" vertical="center"/>
      <protection/>
    </xf>
    <xf numFmtId="0" fontId="4" fillId="0" borderId="19" xfId="1" applyFont="1" applyFill="1" applyBorder="1" applyAlignment="1">
      <alignment horizontal="right" vertical="center"/>
      <protection/>
    </xf>
    <xf numFmtId="0" fontId="0" fillId="0" borderId="0" xfId="1" applyFont="1" applyFill="1" applyAlignment="1" applyProtection="1">
      <alignment horizontal="centerContinuous" vertical="top"/>
      <protection/>
    </xf>
    <xf numFmtId="0" fontId="0" fillId="0" borderId="21" xfId="1" applyFont="1" applyFill="1" applyBorder="1">
      <alignment/>
      <protection/>
    </xf>
    <xf numFmtId="0" fontId="0" fillId="0" borderId="20" xfId="1" applyFont="1" applyFill="1" applyBorder="1" applyAlignment="1">
      <alignment horizontal="right" vertical="center"/>
      <protection/>
    </xf>
    <xf numFmtId="0" fontId="4" fillId="0" borderId="0" xfId="1" applyFont="1" applyFill="1" applyAlignment="1">
      <alignment horizontal="center" vertical="center"/>
      <protection/>
    </xf>
    <xf numFmtId="0" fontId="4" fillId="0" borderId="0" xfId="1" applyFont="1" applyFill="1" applyAlignment="1" quotePrefix="1">
      <alignment horizontal="center"/>
      <protection/>
    </xf>
    <xf numFmtId="0" fontId="4" fillId="0" borderId="0" xfId="1" applyFont="1" applyAlignment="1">
      <alignment horizontal="center"/>
      <protection/>
    </xf>
    <xf numFmtId="0" fontId="0" fillId="0" borderId="0" xfId="1" applyFont="1" applyAlignment="1">
      <alignment horizontal="center"/>
      <protection/>
    </xf>
    <xf numFmtId="0" fontId="4" fillId="0" borderId="0" xfId="1" applyFont="1" applyAlignment="1">
      <alignment horizontal="right" vertical="center"/>
      <protection/>
    </xf>
    <xf numFmtId="0" fontId="0" fillId="0" borderId="0" xfId="1" applyFont="1" applyAlignment="1">
      <alignment horizontal="right" vertical="center"/>
      <protection/>
    </xf>
    <xf numFmtId="0" fontId="7" fillId="0" borderId="0" xfId="1" applyFont="1" applyFill="1" applyAlignment="1">
      <alignment horizontal="center" vertical="center"/>
      <protection/>
    </xf>
    <xf numFmtId="0" fontId="7" fillId="19" borderId="0" xfId="1" applyFont="1" applyFill="1" applyAlignment="1">
      <alignment horizontal="center" vertical="center"/>
      <protection/>
    </xf>
    <xf numFmtId="0" fontId="0" fillId="19" borderId="0" xfId="1" applyFont="1" applyFill="1" applyBorder="1" applyProtection="1">
      <alignment/>
      <protection/>
    </xf>
    <xf numFmtId="0" fontId="4" fillId="2" borderId="0" xfId="1" applyFont="1" applyFill="1" applyAlignment="1">
      <alignment horizontal="center"/>
      <protection/>
    </xf>
    <xf numFmtId="0" fontId="4" fillId="2" borderId="0" xfId="1" applyFont="1" applyFill="1" applyAlignment="1">
      <alignment horizontal="center" vertical="center"/>
      <protection/>
    </xf>
    <xf numFmtId="0" fontId="0" fillId="0" borderId="12" xfId="1" applyFont="1" applyBorder="1">
      <alignment/>
      <protection/>
    </xf>
    <xf numFmtId="0" fontId="0" fillId="0" borderId="13" xfId="1" applyFont="1" applyBorder="1" applyProtection="1">
      <alignment/>
      <protection locked="0"/>
    </xf>
    <xf numFmtId="0" fontId="4" fillId="2" borderId="0" xfId="1" applyFont="1" applyFill="1" applyAlignment="1" applyProtection="1">
      <alignment horizontal="center"/>
      <protection/>
    </xf>
    <xf numFmtId="0" fontId="0" fillId="0" borderId="15" xfId="1" applyFont="1" applyBorder="1">
      <alignment/>
      <protection/>
    </xf>
    <xf numFmtId="0" fontId="0" fillId="0" borderId="16" xfId="1" applyFont="1" applyBorder="1" applyProtection="1">
      <alignment/>
      <protection locked="0"/>
    </xf>
    <xf numFmtId="0" fontId="4" fillId="0" borderId="25" xfId="1" applyFont="1" applyFill="1" applyBorder="1" applyAlignment="1">
      <alignment horizontal="right" vertical="center"/>
      <protection/>
    </xf>
    <xf numFmtId="0" fontId="4" fillId="0" borderId="26" xfId="1" applyFont="1" applyFill="1" applyBorder="1" applyAlignment="1">
      <alignment horizontal="right" vertical="center"/>
      <protection/>
    </xf>
    <xf numFmtId="1" fontId="0" fillId="0" borderId="0" xfId="1" applyNumberFormat="1" applyFont="1">
      <alignment/>
      <protection/>
    </xf>
    <xf numFmtId="1" fontId="0" fillId="0" borderId="21" xfId="1" applyNumberFormat="1" applyFont="1" applyFill="1" applyBorder="1" applyProtection="1">
      <alignment/>
      <protection locked="0"/>
    </xf>
    <xf numFmtId="0" fontId="0" fillId="0" borderId="27" xfId="1" applyFont="1" applyFill="1" applyBorder="1" applyAlignment="1">
      <alignment horizontal="right" vertical="center"/>
      <protection/>
    </xf>
    <xf numFmtId="0" fontId="0" fillId="0" borderId="28" xfId="1" applyFont="1" applyFill="1" applyBorder="1" applyAlignment="1">
      <alignment horizontal="right" vertical="center"/>
      <protection/>
    </xf>
    <xf numFmtId="0" fontId="4" fillId="0" borderId="0" xfId="1" applyFont="1" applyFill="1" applyBorder="1" applyAlignment="1">
      <alignment horizontal="right" vertical="center"/>
      <protection/>
    </xf>
    <xf numFmtId="0" fontId="25" fillId="0" borderId="0" xfId="1" applyFont="1" applyAlignment="1">
      <alignment horizontal="center" vertical="top"/>
      <protection/>
    </xf>
    <xf numFmtId="0" fontId="0" fillId="0" borderId="0" xfId="1" applyFont="1" applyBorder="1" applyProtection="1">
      <alignment/>
      <protection locked="0"/>
    </xf>
    <xf numFmtId="0" fontId="0" fillId="0" borderId="0" xfId="1" applyFont="1" applyAlignment="1">
      <alignment vertical="center"/>
      <protection/>
    </xf>
    <xf numFmtId="0" fontId="4" fillId="0" borderId="0" xfId="1" applyFont="1" applyAlignment="1">
      <alignment horizontal="center" vertical="center"/>
      <protection/>
    </xf>
    <xf numFmtId="0" fontId="4" fillId="0" borderId="0" xfId="1" applyFont="1" applyAlignment="1" quotePrefix="1">
      <alignment horizontal="center"/>
      <protection/>
    </xf>
    <xf numFmtId="0" fontId="4" fillId="0" borderId="0" xfId="1" applyFont="1" applyAlignment="1" applyProtection="1">
      <alignment horizontal="center"/>
      <protection/>
    </xf>
    <xf numFmtId="0" fontId="0" fillId="0" borderId="29" xfId="1" applyNumberFormat="1" applyFont="1" applyFill="1" applyBorder="1" applyAlignment="1" applyProtection="1">
      <alignment horizontal="left" vertical="center"/>
      <protection/>
    </xf>
    <xf numFmtId="0" fontId="0" fillId="0" borderId="29" xfId="1" applyNumberFormat="1" applyFont="1" applyFill="1" applyBorder="1" applyAlignment="1" applyProtection="1">
      <alignment horizontal="center" vertical="center" wrapText="1" readingOrder="1"/>
      <protection/>
    </xf>
    <xf numFmtId="16" fontId="4" fillId="0" borderId="29" xfId="1" applyNumberFormat="1" applyFont="1" applyFill="1" applyBorder="1" applyAlignment="1" applyProtection="1" quotePrefix="1">
      <alignment horizontal="left" vertical="center"/>
      <protection/>
    </xf>
    <xf numFmtId="16" fontId="0" fillId="0" borderId="29" xfId="1" applyNumberFormat="1" applyFont="1" applyBorder="1" applyAlignment="1" quotePrefix="1">
      <alignment horizontal="center"/>
      <protection/>
    </xf>
    <xf numFmtId="0" fontId="0" fillId="0" borderId="29" xfId="1" applyFont="1" applyBorder="1" applyAlignment="1">
      <alignment horizontal="center"/>
      <protection/>
    </xf>
    <xf numFmtId="0" fontId="0" fillId="0" borderId="29" xfId="1" applyNumberFormat="1" applyFont="1" applyFill="1" applyBorder="1" applyAlignment="1" applyProtection="1">
      <alignment horizontal="center" vertical="center" readingOrder="1"/>
      <protection/>
    </xf>
    <xf numFmtId="0" fontId="0" fillId="0" borderId="29" xfId="1" applyNumberFormat="1" applyFont="1" applyFill="1" applyBorder="1" applyAlignment="1" applyProtection="1">
      <alignment horizontal="left" vertical="center" wrapText="1" readingOrder="1"/>
      <protection/>
    </xf>
    <xf numFmtId="0" fontId="0" fillId="0" borderId="29" xfId="1" applyNumberFormat="1" applyFont="1" applyFill="1" applyBorder="1" applyAlignment="1" applyProtection="1">
      <alignment horizontal="left" vertical="center" readingOrder="1"/>
      <protection/>
    </xf>
    <xf numFmtId="0" fontId="4" fillId="0" borderId="29" xfId="1" applyNumberFormat="1" applyFont="1" applyFill="1" applyBorder="1" applyAlignment="1" applyProtection="1">
      <alignment horizontal="center" vertical="center" readingOrder="1"/>
      <protection/>
    </xf>
    <xf numFmtId="0" fontId="0" fillId="0" borderId="30" xfId="1" applyNumberFormat="1" applyFont="1" applyFill="1" applyBorder="1" applyAlignment="1" applyProtection="1">
      <alignment horizontal="left" vertical="center"/>
      <protection/>
    </xf>
    <xf numFmtId="16" fontId="4" fillId="0" borderId="30" xfId="1" applyNumberFormat="1" applyFont="1" applyFill="1" applyBorder="1" applyAlignment="1" applyProtection="1" quotePrefix="1">
      <alignment horizontal="left" vertical="center"/>
      <protection/>
    </xf>
    <xf numFmtId="16" fontId="0" fillId="0" borderId="30" xfId="1" applyNumberFormat="1" applyFont="1" applyBorder="1" applyAlignment="1" quotePrefix="1">
      <alignment horizontal="center"/>
      <protection/>
    </xf>
    <xf numFmtId="0" fontId="0" fillId="0" borderId="30" xfId="1" applyFont="1" applyBorder="1" applyAlignment="1">
      <alignment horizontal="center"/>
      <protection/>
    </xf>
    <xf numFmtId="0" fontId="1" fillId="0" borderId="29" xfId="1" applyNumberFormat="1" applyFont="1" applyFill="1" applyBorder="1" applyAlignment="1" applyProtection="1">
      <alignment horizontal="left" vertical="center" wrapText="1" readingOrder="1"/>
      <protection/>
    </xf>
    <xf numFmtId="0" fontId="5" fillId="0" borderId="0" xfId="1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1" applyFont="1" applyAlignment="1">
      <alignment/>
      <protection/>
    </xf>
    <xf numFmtId="0" fontId="7" fillId="0" borderId="0" xfId="1" applyNumberFormat="1" applyFont="1" applyFill="1" applyBorder="1" applyAlignment="1" applyProtection="1">
      <alignment horizontal="center" vertical="center" readingOrder="1"/>
      <protection/>
    </xf>
    <xf numFmtId="0" fontId="7" fillId="0" borderId="0" xfId="1" applyFont="1" applyAlignment="1">
      <alignment/>
      <protection/>
    </xf>
    <xf numFmtId="0" fontId="24" fillId="7" borderId="0" xfId="1" applyFont="1" applyFill="1" applyAlignment="1" applyProtection="1">
      <alignment horizontal="center" vertical="center"/>
      <protection locked="0"/>
    </xf>
    <xf numFmtId="0" fontId="24" fillId="7" borderId="31" xfId="1" applyFont="1" applyFill="1" applyBorder="1" applyAlignment="1" applyProtection="1">
      <alignment horizontal="center" vertical="center"/>
      <protection locked="0"/>
    </xf>
    <xf numFmtId="0" fontId="24" fillId="7" borderId="21" xfId="1" applyFont="1" applyFill="1" applyBorder="1" applyAlignment="1" applyProtection="1">
      <alignment horizontal="center" vertical="center"/>
      <protection locked="0"/>
    </xf>
    <xf numFmtId="0" fontId="24" fillId="7" borderId="32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center"/>
      <protection/>
    </xf>
    <xf numFmtId="0" fontId="0" fillId="0" borderId="0" xfId="1" applyNumberFormat="1" applyFont="1" applyFill="1" applyBorder="1" applyAlignment="1" applyProtection="1">
      <alignment horizontal="center" vertical="center" wrapText="1"/>
      <protection/>
    </xf>
    <xf numFmtId="0" fontId="0" fillId="0" borderId="29" xfId="1" applyNumberFormat="1" applyFont="1" applyFill="1" applyBorder="1" applyAlignment="1" applyProtection="1">
      <alignment horizontal="center" vertical="center"/>
      <protection/>
    </xf>
    <xf numFmtId="168" fontId="0" fillId="0" borderId="29" xfId="47" applyNumberFormat="1" applyFont="1" applyFill="1" applyBorder="1" applyAlignment="1" applyProtection="1">
      <alignment horizontal="center" vertical="center"/>
      <protection/>
    </xf>
    <xf numFmtId="0" fontId="0" fillId="0" borderId="0" xfId="1" applyNumberFormat="1" applyFont="1" applyFill="1" applyBorder="1" applyAlignment="1" applyProtection="1">
      <alignment horizontal="center" vertical="center"/>
      <protection/>
    </xf>
    <xf numFmtId="0" fontId="0" fillId="0" borderId="30" xfId="1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</cellXfs>
  <cellStyles count="54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857250</xdr:colOff>
      <xdr:row>0</xdr:row>
      <xdr:rowOff>285750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047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857250</xdr:colOff>
      <xdr:row>0</xdr:row>
      <xdr:rowOff>285750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047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857250</xdr:colOff>
      <xdr:row>0</xdr:row>
      <xdr:rowOff>285750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047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857250</xdr:colOff>
      <xdr:row>0</xdr:row>
      <xdr:rowOff>285750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047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ic%20birre\Documents\arc\DEP\CHT%20DEP\dep%202014\dep%20salle%20epernon\resultat%20tableau%20jeune%20veteran%20epernon%20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 complet"/>
      <sheetName val="BH"/>
      <sheetName val="MF"/>
      <sheetName val="MH"/>
      <sheetName val="CH"/>
      <sheetName val="VF"/>
      <sheetName val="VH"/>
      <sheetName val="SVF"/>
      <sheetName val="SVH"/>
      <sheetName val="CoVF"/>
      <sheetName val="CoVH"/>
      <sheetName val="CoSVH"/>
      <sheetName val="Tab1_8"/>
      <sheetName val="demi"/>
      <sheetName val="quart"/>
      <sheetName val="huitieme"/>
      <sheetName val="Tab1_16"/>
      <sheetName val="TAB 32"/>
      <sheetName val="model"/>
    </sheetNames>
    <definedNames>
      <definedName name="Class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26.28125" style="0" customWidth="1"/>
    <col min="2" max="2" width="23.8515625" style="0" customWidth="1"/>
    <col min="3" max="3" width="10.421875" style="0" customWidth="1"/>
    <col min="4" max="5" width="7.57421875" style="0" customWidth="1"/>
    <col min="6" max="6" width="3.421875" style="0" customWidth="1"/>
    <col min="7" max="7" width="4.421875" style="0" customWidth="1"/>
    <col min="8" max="8" width="10.7109375" style="0" customWidth="1"/>
  </cols>
  <sheetData>
    <row r="1" spans="1:8" ht="25.5">
      <c r="A1" s="1"/>
      <c r="B1" s="2" t="s">
        <v>0</v>
      </c>
      <c r="C1" s="1"/>
      <c r="D1" s="1"/>
      <c r="E1" s="1"/>
      <c r="F1" s="1"/>
      <c r="G1" s="1"/>
      <c r="H1" s="1"/>
    </row>
    <row r="2" spans="1:8" ht="25.5">
      <c r="A2" s="1"/>
      <c r="B2" s="2" t="s">
        <v>1</v>
      </c>
      <c r="C2" s="1"/>
      <c r="D2" s="1"/>
      <c r="E2" s="1"/>
      <c r="F2" s="1"/>
      <c r="G2" s="1"/>
      <c r="H2" s="1"/>
    </row>
    <row r="3" spans="1:8" ht="38.25">
      <c r="A3" s="1"/>
      <c r="B3" s="2" t="s">
        <v>2</v>
      </c>
      <c r="C3" s="1"/>
      <c r="D3" s="1"/>
      <c r="E3" s="1"/>
      <c r="F3" s="1"/>
      <c r="G3" s="1"/>
      <c r="H3" s="1"/>
    </row>
    <row r="4" spans="1:8" ht="25.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1"/>
    </row>
    <row r="5" spans="1:8" ht="12.75">
      <c r="A5" s="1"/>
      <c r="B5" s="2" t="s">
        <v>10</v>
      </c>
      <c r="C5" s="1"/>
      <c r="D5" s="1"/>
      <c r="E5" s="1"/>
      <c r="F5" s="1"/>
      <c r="G5" s="1"/>
      <c r="H5" s="1"/>
    </row>
    <row r="6" spans="1:8" ht="12.75">
      <c r="A6" s="3" t="s">
        <v>11</v>
      </c>
      <c r="B6" s="4" t="s">
        <v>12</v>
      </c>
      <c r="C6" s="5" t="s">
        <v>13</v>
      </c>
      <c r="D6" s="2" t="s">
        <v>14</v>
      </c>
      <c r="E6" s="5" t="s">
        <v>15</v>
      </c>
      <c r="F6" s="6">
        <v>1</v>
      </c>
      <c r="G6" s="5" t="s">
        <v>16</v>
      </c>
      <c r="H6" s="5" t="s">
        <v>17</v>
      </c>
    </row>
    <row r="7" spans="1:8" ht="12.75">
      <c r="A7" s="3" t="s">
        <v>18</v>
      </c>
      <c r="B7" s="4" t="s">
        <v>19</v>
      </c>
      <c r="C7" s="5" t="s">
        <v>20</v>
      </c>
      <c r="D7" s="2" t="s">
        <v>21</v>
      </c>
      <c r="E7" s="5" t="s">
        <v>22</v>
      </c>
      <c r="F7" s="6">
        <v>1</v>
      </c>
      <c r="G7" s="5" t="s">
        <v>23</v>
      </c>
      <c r="H7" s="5" t="s">
        <v>24</v>
      </c>
    </row>
    <row r="8" spans="1:8" ht="12.75">
      <c r="A8" s="3" t="s">
        <v>25</v>
      </c>
      <c r="B8" s="4" t="s">
        <v>26</v>
      </c>
      <c r="C8" s="5" t="s">
        <v>27</v>
      </c>
      <c r="D8" s="2" t="s">
        <v>28</v>
      </c>
      <c r="E8" s="5" t="s">
        <v>29</v>
      </c>
      <c r="F8" s="6">
        <v>1</v>
      </c>
      <c r="G8" s="5" t="s">
        <v>30</v>
      </c>
      <c r="H8" s="5" t="s">
        <v>31</v>
      </c>
    </row>
    <row r="9" spans="1:8" ht="12.75">
      <c r="A9" s="3" t="s">
        <v>32</v>
      </c>
      <c r="B9" s="4" t="s">
        <v>33</v>
      </c>
      <c r="C9" s="5" t="s">
        <v>34</v>
      </c>
      <c r="D9" s="2" t="s">
        <v>35</v>
      </c>
      <c r="E9" s="5" t="s">
        <v>36</v>
      </c>
      <c r="F9" s="6">
        <v>1</v>
      </c>
      <c r="G9" s="5" t="s">
        <v>37</v>
      </c>
      <c r="H9" s="5" t="s">
        <v>38</v>
      </c>
    </row>
    <row r="10" spans="1:8" ht="12.75">
      <c r="A10" s="3" t="s">
        <v>39</v>
      </c>
      <c r="B10" s="4" t="s">
        <v>40</v>
      </c>
      <c r="C10" s="5" t="s">
        <v>41</v>
      </c>
      <c r="D10" s="2" t="s">
        <v>42</v>
      </c>
      <c r="E10" s="5" t="s">
        <v>43</v>
      </c>
      <c r="F10" s="6">
        <v>1</v>
      </c>
      <c r="G10" s="5" t="s">
        <v>44</v>
      </c>
      <c r="H10" s="5" t="s">
        <v>45</v>
      </c>
    </row>
    <row r="11" spans="1:8" ht="12.75">
      <c r="A11" s="3" t="s">
        <v>46</v>
      </c>
      <c r="B11" s="4" t="s">
        <v>47</v>
      </c>
      <c r="C11" s="5" t="s">
        <v>48</v>
      </c>
      <c r="D11" s="2" t="s">
        <v>49</v>
      </c>
      <c r="E11" s="5" t="s">
        <v>50</v>
      </c>
      <c r="F11" s="6">
        <v>1</v>
      </c>
      <c r="G11" s="5" t="s">
        <v>51</v>
      </c>
      <c r="H11" s="5" t="s">
        <v>52</v>
      </c>
    </row>
    <row r="12" spans="1:8" ht="12.75">
      <c r="A12" s="3" t="s">
        <v>53</v>
      </c>
      <c r="B12" s="4" t="s">
        <v>54</v>
      </c>
      <c r="C12" s="5" t="s">
        <v>55</v>
      </c>
      <c r="D12" s="2" t="s">
        <v>56</v>
      </c>
      <c r="E12" s="5" t="s">
        <v>57</v>
      </c>
      <c r="F12" s="6">
        <v>1</v>
      </c>
      <c r="G12" s="5" t="s">
        <v>58</v>
      </c>
      <c r="H12" s="5" t="s">
        <v>59</v>
      </c>
    </row>
    <row r="13" spans="1:8" ht="12.75">
      <c r="A13" s="3" t="s">
        <v>60</v>
      </c>
      <c r="B13" s="4" t="s">
        <v>61</v>
      </c>
      <c r="C13" s="5" t="s">
        <v>62</v>
      </c>
      <c r="D13" s="2" t="s">
        <v>63</v>
      </c>
      <c r="E13" s="5" t="s">
        <v>64</v>
      </c>
      <c r="F13" s="6">
        <v>1</v>
      </c>
      <c r="G13" s="5" t="s">
        <v>65</v>
      </c>
      <c r="H13" s="5" t="s">
        <v>66</v>
      </c>
    </row>
    <row r="14" spans="1:8" ht="12.75">
      <c r="A14" s="3" t="s">
        <v>67</v>
      </c>
      <c r="B14" s="4" t="s">
        <v>68</v>
      </c>
      <c r="C14" s="5" t="s">
        <v>69</v>
      </c>
      <c r="D14" s="2" t="s">
        <v>70</v>
      </c>
      <c r="E14" s="5" t="s">
        <v>71</v>
      </c>
      <c r="F14" s="6">
        <v>1</v>
      </c>
      <c r="G14" s="5" t="s">
        <v>72</v>
      </c>
      <c r="H14" s="5" t="s">
        <v>73</v>
      </c>
    </row>
    <row r="15" spans="1:8" ht="12.75">
      <c r="A15" s="3" t="s">
        <v>74</v>
      </c>
      <c r="B15" s="4" t="s">
        <v>75</v>
      </c>
      <c r="C15" s="5" t="s">
        <v>76</v>
      </c>
      <c r="D15" s="2" t="s">
        <v>77</v>
      </c>
      <c r="E15" s="5" t="s">
        <v>78</v>
      </c>
      <c r="F15" s="6">
        <v>1</v>
      </c>
      <c r="G15" s="5" t="s">
        <v>79</v>
      </c>
      <c r="H15" s="5" t="s">
        <v>80</v>
      </c>
    </row>
    <row r="16" spans="1:8" ht="12.75">
      <c r="A16" s="3" t="s">
        <v>81</v>
      </c>
      <c r="B16" s="4" t="s">
        <v>82</v>
      </c>
      <c r="C16" s="5" t="s">
        <v>83</v>
      </c>
      <c r="D16" s="2" t="s">
        <v>84</v>
      </c>
      <c r="E16" s="5" t="s">
        <v>85</v>
      </c>
      <c r="F16" s="6">
        <v>1</v>
      </c>
      <c r="G16" s="5" t="s">
        <v>86</v>
      </c>
      <c r="H16" s="5" t="s">
        <v>87</v>
      </c>
    </row>
    <row r="17" spans="1:8" ht="12.75">
      <c r="A17" s="3" t="s">
        <v>88</v>
      </c>
      <c r="B17" s="4" t="s">
        <v>89</v>
      </c>
      <c r="C17" s="5" t="s">
        <v>90</v>
      </c>
      <c r="D17" s="2" t="s">
        <v>91</v>
      </c>
      <c r="E17" s="5" t="s">
        <v>92</v>
      </c>
      <c r="F17" s="6">
        <v>1</v>
      </c>
      <c r="G17" s="5" t="s">
        <v>93</v>
      </c>
      <c r="H17" s="5" t="s">
        <v>94</v>
      </c>
    </row>
    <row r="18" spans="1:8" ht="12.75">
      <c r="A18" s="3" t="s">
        <v>95</v>
      </c>
      <c r="B18" s="4" t="s">
        <v>96</v>
      </c>
      <c r="C18" s="5" t="s">
        <v>97</v>
      </c>
      <c r="D18" s="2" t="s">
        <v>98</v>
      </c>
      <c r="E18" s="5" t="s">
        <v>99</v>
      </c>
      <c r="F18" s="6">
        <v>1</v>
      </c>
      <c r="G18" s="5" t="s">
        <v>100</v>
      </c>
      <c r="H18" s="5" t="s">
        <v>101</v>
      </c>
    </row>
    <row r="19" spans="1:8" ht="12.75">
      <c r="A19" s="3" t="s">
        <v>102</v>
      </c>
      <c r="B19" s="4" t="s">
        <v>103</v>
      </c>
      <c r="C19" s="5" t="s">
        <v>104</v>
      </c>
      <c r="D19" s="2" t="s">
        <v>105</v>
      </c>
      <c r="E19" s="5" t="s">
        <v>106</v>
      </c>
      <c r="F19" s="6">
        <v>1</v>
      </c>
      <c r="G19" s="5" t="s">
        <v>107</v>
      </c>
      <c r="H19" s="5" t="s">
        <v>108</v>
      </c>
    </row>
    <row r="20" spans="1:8" ht="12.75">
      <c r="A20" s="3" t="s">
        <v>109</v>
      </c>
      <c r="B20" s="4" t="s">
        <v>110</v>
      </c>
      <c r="C20" s="5" t="s">
        <v>111</v>
      </c>
      <c r="D20" s="2" t="s">
        <v>112</v>
      </c>
      <c r="E20" s="5" t="s">
        <v>113</v>
      </c>
      <c r="F20" s="6">
        <v>1</v>
      </c>
      <c r="G20" s="5" t="s">
        <v>114</v>
      </c>
      <c r="H20" s="5" t="s">
        <v>115</v>
      </c>
    </row>
    <row r="21" spans="1:8" ht="12.75">
      <c r="A21" s="3" t="s">
        <v>116</v>
      </c>
      <c r="B21" s="4" t="s">
        <v>117</v>
      </c>
      <c r="C21" s="5" t="s">
        <v>118</v>
      </c>
      <c r="D21" s="2" t="s">
        <v>119</v>
      </c>
      <c r="E21" s="5" t="s">
        <v>120</v>
      </c>
      <c r="F21" s="6">
        <v>1</v>
      </c>
      <c r="G21" s="5" t="s">
        <v>121</v>
      </c>
      <c r="H21" s="5" t="s">
        <v>122</v>
      </c>
    </row>
    <row r="22" spans="1:8" ht="12.75">
      <c r="A22" s="3" t="s">
        <v>123</v>
      </c>
      <c r="B22" s="4" t="s">
        <v>124</v>
      </c>
      <c r="C22" s="5" t="s">
        <v>125</v>
      </c>
      <c r="D22" s="2" t="s">
        <v>126</v>
      </c>
      <c r="E22" s="5" t="s">
        <v>127</v>
      </c>
      <c r="F22" s="6">
        <v>1</v>
      </c>
      <c r="G22" s="5" t="s">
        <v>128</v>
      </c>
      <c r="H22" s="5" t="s">
        <v>129</v>
      </c>
    </row>
    <row r="23" spans="1:8" ht="12.75">
      <c r="A23" s="3" t="s">
        <v>130</v>
      </c>
      <c r="B23" s="4" t="s">
        <v>131</v>
      </c>
      <c r="C23" s="5" t="s">
        <v>132</v>
      </c>
      <c r="D23" s="2" t="s">
        <v>133</v>
      </c>
      <c r="E23" s="5" t="s">
        <v>134</v>
      </c>
      <c r="F23" s="6">
        <v>1</v>
      </c>
      <c r="G23" s="5" t="s">
        <v>135</v>
      </c>
      <c r="H23" s="5" t="s">
        <v>136</v>
      </c>
    </row>
    <row r="24" spans="1:8" ht="12.75">
      <c r="A24" s="3" t="s">
        <v>137</v>
      </c>
      <c r="B24" s="4" t="s">
        <v>138</v>
      </c>
      <c r="C24" s="5" t="s">
        <v>139</v>
      </c>
      <c r="D24" s="2" t="s">
        <v>140</v>
      </c>
      <c r="E24" s="5" t="s">
        <v>141</v>
      </c>
      <c r="F24" s="6">
        <v>1</v>
      </c>
      <c r="G24" s="5" t="s">
        <v>142</v>
      </c>
      <c r="H24" s="5" t="s">
        <v>143</v>
      </c>
    </row>
    <row r="25" spans="1:8" ht="12.75">
      <c r="A25" s="3" t="s">
        <v>144</v>
      </c>
      <c r="B25" s="4" t="s">
        <v>145</v>
      </c>
      <c r="C25" s="5" t="s">
        <v>146</v>
      </c>
      <c r="D25" s="2" t="s">
        <v>147</v>
      </c>
      <c r="E25" s="5" t="s">
        <v>148</v>
      </c>
      <c r="F25" s="6">
        <v>1</v>
      </c>
      <c r="G25" s="5" t="s">
        <v>149</v>
      </c>
      <c r="H25" s="5" t="s">
        <v>150</v>
      </c>
    </row>
    <row r="26" spans="1:8" ht="12.75">
      <c r="A26" s="3" t="s">
        <v>151</v>
      </c>
      <c r="B26" s="4" t="s">
        <v>152</v>
      </c>
      <c r="C26" s="5" t="s">
        <v>153</v>
      </c>
      <c r="D26" s="2" t="s">
        <v>154</v>
      </c>
      <c r="E26" s="5" t="s">
        <v>155</v>
      </c>
      <c r="F26" s="6">
        <v>1</v>
      </c>
      <c r="G26" s="5" t="s">
        <v>156</v>
      </c>
      <c r="H26" s="5" t="s">
        <v>157</v>
      </c>
    </row>
    <row r="27" spans="1:8" ht="12.75">
      <c r="A27" s="3" t="s">
        <v>158</v>
      </c>
      <c r="B27" s="4" t="s">
        <v>159</v>
      </c>
      <c r="C27" s="5" t="s">
        <v>160</v>
      </c>
      <c r="D27" s="2" t="s">
        <v>161</v>
      </c>
      <c r="E27" s="5" t="s">
        <v>162</v>
      </c>
      <c r="F27" s="6">
        <v>1</v>
      </c>
      <c r="G27" s="5" t="s">
        <v>163</v>
      </c>
      <c r="H27" s="5" t="s">
        <v>164</v>
      </c>
    </row>
    <row r="28" spans="1:8" ht="12.75">
      <c r="A28" s="3" t="s">
        <v>165</v>
      </c>
      <c r="B28" s="4" t="s">
        <v>166</v>
      </c>
      <c r="C28" s="5" t="s">
        <v>167</v>
      </c>
      <c r="D28" s="2" t="s">
        <v>168</v>
      </c>
      <c r="E28" s="5" t="s">
        <v>169</v>
      </c>
      <c r="F28" s="6">
        <v>1</v>
      </c>
      <c r="G28" s="5" t="s">
        <v>170</v>
      </c>
      <c r="H28" s="5" t="s">
        <v>171</v>
      </c>
    </row>
    <row r="29" spans="1:8" ht="12.75">
      <c r="A29" s="3" t="s">
        <v>172</v>
      </c>
      <c r="B29" s="4" t="s">
        <v>173</v>
      </c>
      <c r="C29" s="5" t="s">
        <v>174</v>
      </c>
      <c r="D29" s="2" t="s">
        <v>175</v>
      </c>
      <c r="E29" s="5" t="s">
        <v>176</v>
      </c>
      <c r="F29" s="6">
        <v>1</v>
      </c>
      <c r="G29" s="5" t="s">
        <v>177</v>
      </c>
      <c r="H29" s="5" t="s">
        <v>178</v>
      </c>
    </row>
    <row r="30" spans="1:8" ht="12.75">
      <c r="A30" s="3" t="s">
        <v>179</v>
      </c>
      <c r="B30" s="4" t="s">
        <v>180</v>
      </c>
      <c r="C30" s="5" t="s">
        <v>181</v>
      </c>
      <c r="D30" s="2" t="s">
        <v>182</v>
      </c>
      <c r="E30" s="5" t="s">
        <v>183</v>
      </c>
      <c r="F30" s="6">
        <v>1</v>
      </c>
      <c r="G30" s="5" t="s">
        <v>184</v>
      </c>
      <c r="H30" s="5" t="s">
        <v>185</v>
      </c>
    </row>
    <row r="31" spans="1:8" ht="12.75">
      <c r="A31" s="3" t="s">
        <v>186</v>
      </c>
      <c r="B31" s="4" t="s">
        <v>187</v>
      </c>
      <c r="C31" s="5" t="s">
        <v>188</v>
      </c>
      <c r="D31" s="2" t="s">
        <v>189</v>
      </c>
      <c r="E31" s="5" t="s">
        <v>190</v>
      </c>
      <c r="F31" s="6">
        <v>1</v>
      </c>
      <c r="G31" s="5" t="s">
        <v>191</v>
      </c>
      <c r="H31" s="5" t="s">
        <v>192</v>
      </c>
    </row>
    <row r="32" spans="1:8" ht="12.75">
      <c r="A32" s="3" t="s">
        <v>193</v>
      </c>
      <c r="B32" s="4" t="s">
        <v>194</v>
      </c>
      <c r="C32" s="5" t="s">
        <v>195</v>
      </c>
      <c r="D32" s="2" t="s">
        <v>196</v>
      </c>
      <c r="E32" s="5" t="s">
        <v>197</v>
      </c>
      <c r="F32" s="6">
        <v>1</v>
      </c>
      <c r="G32" s="5" t="s">
        <v>198</v>
      </c>
      <c r="H32" s="5" t="s">
        <v>199</v>
      </c>
    </row>
    <row r="33" spans="1:8" ht="12.75">
      <c r="A33" s="3" t="s">
        <v>200</v>
      </c>
      <c r="B33" s="4" t="s">
        <v>201</v>
      </c>
      <c r="C33" s="5" t="s">
        <v>202</v>
      </c>
      <c r="D33" s="2" t="s">
        <v>203</v>
      </c>
      <c r="E33" s="5" t="s">
        <v>204</v>
      </c>
      <c r="F33" s="6">
        <v>1</v>
      </c>
      <c r="G33" s="5" t="s">
        <v>205</v>
      </c>
      <c r="H33" s="5" t="s">
        <v>206</v>
      </c>
    </row>
    <row r="34" spans="1:8" ht="12.75">
      <c r="A34" s="1"/>
      <c r="B34" s="4" t="s">
        <v>207</v>
      </c>
      <c r="C34" s="1"/>
      <c r="D34" s="1"/>
      <c r="E34" s="1"/>
      <c r="F34" s="1"/>
      <c r="G34" s="1"/>
      <c r="H34" s="1"/>
    </row>
    <row r="35" spans="1:8" ht="12.75">
      <c r="A35" s="1"/>
      <c r="B35" s="2" t="s">
        <v>208</v>
      </c>
      <c r="C35" s="1"/>
      <c r="D35" s="1"/>
      <c r="E35" s="1"/>
      <c r="F35" s="1"/>
      <c r="G35" s="1"/>
      <c r="H35" s="1"/>
    </row>
    <row r="36" spans="1:8" ht="12.75">
      <c r="A36" s="3" t="s">
        <v>209</v>
      </c>
      <c r="B36" s="4" t="s">
        <v>210</v>
      </c>
      <c r="C36" s="5" t="s">
        <v>211</v>
      </c>
      <c r="D36" s="2" t="s">
        <v>212</v>
      </c>
      <c r="E36" s="5" t="s">
        <v>213</v>
      </c>
      <c r="F36" s="6">
        <v>1</v>
      </c>
      <c r="G36" s="5" t="s">
        <v>214</v>
      </c>
      <c r="H36" s="5" t="s">
        <v>215</v>
      </c>
    </row>
    <row r="37" spans="1:8" ht="12.75">
      <c r="A37" s="3" t="s">
        <v>216</v>
      </c>
      <c r="B37" s="4" t="s">
        <v>217</v>
      </c>
      <c r="C37" s="5" t="s">
        <v>218</v>
      </c>
      <c r="D37" s="2" t="s">
        <v>219</v>
      </c>
      <c r="E37" s="5" t="s">
        <v>220</v>
      </c>
      <c r="F37" s="6">
        <v>1</v>
      </c>
      <c r="G37" s="5" t="s">
        <v>221</v>
      </c>
      <c r="H37" s="5" t="s">
        <v>222</v>
      </c>
    </row>
    <row r="38" spans="1:8" ht="12.75">
      <c r="A38" s="3" t="s">
        <v>223</v>
      </c>
      <c r="B38" s="4" t="s">
        <v>224</v>
      </c>
      <c r="C38" s="5" t="s">
        <v>225</v>
      </c>
      <c r="D38" s="2" t="s">
        <v>226</v>
      </c>
      <c r="E38" s="5" t="s">
        <v>227</v>
      </c>
      <c r="F38" s="6">
        <v>1</v>
      </c>
      <c r="G38" s="5" t="s">
        <v>228</v>
      </c>
      <c r="H38" s="5" t="s">
        <v>229</v>
      </c>
    </row>
    <row r="39" spans="1:8" ht="12.75">
      <c r="A39" s="3" t="s">
        <v>230</v>
      </c>
      <c r="B39" s="4" t="s">
        <v>231</v>
      </c>
      <c r="C39" s="5" t="s">
        <v>232</v>
      </c>
      <c r="D39" s="2" t="s">
        <v>233</v>
      </c>
      <c r="E39" s="5" t="s">
        <v>234</v>
      </c>
      <c r="F39" s="6">
        <v>1</v>
      </c>
      <c r="G39" s="5" t="s">
        <v>235</v>
      </c>
      <c r="H39" s="5" t="s">
        <v>236</v>
      </c>
    </row>
    <row r="40" spans="1:8" ht="12.75">
      <c r="A40" s="3" t="s">
        <v>237</v>
      </c>
      <c r="B40" s="4" t="s">
        <v>238</v>
      </c>
      <c r="C40" s="5" t="s">
        <v>239</v>
      </c>
      <c r="D40" s="2" t="s">
        <v>240</v>
      </c>
      <c r="E40" s="5" t="s">
        <v>241</v>
      </c>
      <c r="F40" s="6">
        <v>1</v>
      </c>
      <c r="G40" s="5" t="s">
        <v>242</v>
      </c>
      <c r="H40" s="5" t="s">
        <v>243</v>
      </c>
    </row>
    <row r="41" spans="1:8" ht="12.75">
      <c r="A41" s="3" t="s">
        <v>244</v>
      </c>
      <c r="B41" s="4" t="s">
        <v>245</v>
      </c>
      <c r="C41" s="5" t="s">
        <v>246</v>
      </c>
      <c r="D41" s="2" t="s">
        <v>247</v>
      </c>
      <c r="E41" s="5" t="s">
        <v>248</v>
      </c>
      <c r="F41" s="6">
        <v>1</v>
      </c>
      <c r="G41" s="5" t="s">
        <v>249</v>
      </c>
      <c r="H41" s="5" t="s">
        <v>250</v>
      </c>
    </row>
    <row r="42" spans="1:8" ht="12.75">
      <c r="A42" s="3" t="s">
        <v>695</v>
      </c>
      <c r="B42" s="4" t="s">
        <v>441</v>
      </c>
      <c r="C42" s="5" t="s">
        <v>697</v>
      </c>
      <c r="D42" s="2" t="s">
        <v>212</v>
      </c>
      <c r="E42" s="5" t="s">
        <v>212</v>
      </c>
      <c r="F42" s="6">
        <v>1</v>
      </c>
      <c r="G42" s="5" t="s">
        <v>696</v>
      </c>
      <c r="H42" s="5" t="s">
        <v>215</v>
      </c>
    </row>
    <row r="43" spans="1:8" ht="12.75">
      <c r="A43" s="3" t="s">
        <v>251</v>
      </c>
      <c r="B43" s="4" t="s">
        <v>252</v>
      </c>
      <c r="C43" s="5" t="s">
        <v>253</v>
      </c>
      <c r="D43" s="2" t="s">
        <v>254</v>
      </c>
      <c r="E43" s="5" t="s">
        <v>255</v>
      </c>
      <c r="F43" s="6">
        <v>1</v>
      </c>
      <c r="G43" s="5" t="s">
        <v>256</v>
      </c>
      <c r="H43" s="5" t="s">
        <v>257</v>
      </c>
    </row>
    <row r="44" spans="1:8" ht="12.75">
      <c r="A44" s="3" t="s">
        <v>258</v>
      </c>
      <c r="B44" s="4" t="s">
        <v>259</v>
      </c>
      <c r="C44" s="5" t="s">
        <v>260</v>
      </c>
      <c r="D44" s="2" t="s">
        <v>261</v>
      </c>
      <c r="E44" s="5" t="s">
        <v>262</v>
      </c>
      <c r="F44" s="6">
        <v>1</v>
      </c>
      <c r="G44" s="5" t="s">
        <v>263</v>
      </c>
      <c r="H44" s="5" t="s">
        <v>264</v>
      </c>
    </row>
    <row r="45" spans="1:8" ht="12.75">
      <c r="A45" s="3" t="s">
        <v>265</v>
      </c>
      <c r="B45" s="4" t="s">
        <v>266</v>
      </c>
      <c r="C45" s="5" t="s">
        <v>267</v>
      </c>
      <c r="D45" s="2" t="s">
        <v>268</v>
      </c>
      <c r="E45" s="5" t="s">
        <v>269</v>
      </c>
      <c r="F45" s="6">
        <v>1</v>
      </c>
      <c r="G45" s="5" t="s">
        <v>270</v>
      </c>
      <c r="H45" s="5" t="s">
        <v>271</v>
      </c>
    </row>
    <row r="46" spans="1:8" ht="12.75">
      <c r="A46" s="3" t="s">
        <v>272</v>
      </c>
      <c r="B46" s="4" t="s">
        <v>273</v>
      </c>
      <c r="C46" s="5" t="s">
        <v>274</v>
      </c>
      <c r="D46" s="2" t="s">
        <v>275</v>
      </c>
      <c r="E46" s="5" t="s">
        <v>276</v>
      </c>
      <c r="F46" s="6">
        <v>1</v>
      </c>
      <c r="G46" s="5" t="s">
        <v>277</v>
      </c>
      <c r="H46" s="5" t="s">
        <v>278</v>
      </c>
    </row>
    <row r="47" spans="1:8" ht="12.75">
      <c r="A47" s="3" t="s">
        <v>279</v>
      </c>
      <c r="B47" s="4" t="s">
        <v>280</v>
      </c>
      <c r="C47" s="5" t="s">
        <v>281</v>
      </c>
      <c r="D47" s="2" t="s">
        <v>282</v>
      </c>
      <c r="E47" s="5" t="s">
        <v>283</v>
      </c>
      <c r="F47" s="6">
        <v>1</v>
      </c>
      <c r="G47" s="5" t="s">
        <v>284</v>
      </c>
      <c r="H47" s="5" t="s">
        <v>285</v>
      </c>
    </row>
    <row r="48" spans="1:8" ht="12.75">
      <c r="A48" s="3" t="s">
        <v>286</v>
      </c>
      <c r="B48" s="4" t="s">
        <v>287</v>
      </c>
      <c r="C48" s="5" t="s">
        <v>288</v>
      </c>
      <c r="D48" s="2" t="s">
        <v>289</v>
      </c>
      <c r="E48" s="5" t="s">
        <v>290</v>
      </c>
      <c r="F48" s="6">
        <v>1</v>
      </c>
      <c r="G48" s="5" t="s">
        <v>291</v>
      </c>
      <c r="H48" s="5" t="s">
        <v>292</v>
      </c>
    </row>
    <row r="49" spans="1:8" ht="25.5">
      <c r="A49" s="3" t="s">
        <v>293</v>
      </c>
      <c r="B49" s="4" t="s">
        <v>294</v>
      </c>
      <c r="C49" s="5" t="s">
        <v>295</v>
      </c>
      <c r="D49" s="2" t="s">
        <v>296</v>
      </c>
      <c r="E49" s="5" t="s">
        <v>297</v>
      </c>
      <c r="F49" s="6">
        <v>1</v>
      </c>
      <c r="G49" s="5" t="s">
        <v>298</v>
      </c>
      <c r="H49" s="5" t="s">
        <v>299</v>
      </c>
    </row>
    <row r="50" spans="1:8" ht="12.75">
      <c r="A50" s="3" t="s">
        <v>300</v>
      </c>
      <c r="B50" s="4" t="s">
        <v>301</v>
      </c>
      <c r="C50" s="5" t="s">
        <v>302</v>
      </c>
      <c r="D50" s="2" t="s">
        <v>303</v>
      </c>
      <c r="E50" s="5" t="s">
        <v>304</v>
      </c>
      <c r="F50" s="6">
        <v>1</v>
      </c>
      <c r="G50" s="5" t="s">
        <v>305</v>
      </c>
      <c r="H50" s="5" t="s">
        <v>306</v>
      </c>
    </row>
    <row r="51" spans="1:8" ht="12.75">
      <c r="A51" s="3" t="s">
        <v>307</v>
      </c>
      <c r="B51" s="4" t="s">
        <v>308</v>
      </c>
      <c r="C51" s="5" t="s">
        <v>309</v>
      </c>
      <c r="D51" s="2" t="s">
        <v>310</v>
      </c>
      <c r="E51" s="5" t="s">
        <v>311</v>
      </c>
      <c r="F51" s="6">
        <v>1</v>
      </c>
      <c r="G51" s="5" t="s">
        <v>312</v>
      </c>
      <c r="H51" s="5" t="s">
        <v>313</v>
      </c>
    </row>
    <row r="52" spans="1:8" ht="12.75">
      <c r="A52" s="3" t="s">
        <v>314</v>
      </c>
      <c r="B52" s="4" t="s">
        <v>315</v>
      </c>
      <c r="C52" s="5" t="s">
        <v>316</v>
      </c>
      <c r="D52" s="2" t="s">
        <v>317</v>
      </c>
      <c r="E52" s="5" t="s">
        <v>318</v>
      </c>
      <c r="F52" s="6">
        <v>1</v>
      </c>
      <c r="G52" s="5" t="s">
        <v>319</v>
      </c>
      <c r="H52" s="5" t="s">
        <v>320</v>
      </c>
    </row>
    <row r="53" spans="1:8" ht="12.75">
      <c r="A53" s="3" t="s">
        <v>321</v>
      </c>
      <c r="B53" s="4" t="s">
        <v>322</v>
      </c>
      <c r="C53" s="5" t="s">
        <v>323</v>
      </c>
      <c r="D53" s="2" t="s">
        <v>324</v>
      </c>
      <c r="E53" s="5" t="s">
        <v>325</v>
      </c>
      <c r="F53" s="6">
        <v>1</v>
      </c>
      <c r="G53" s="5" t="s">
        <v>326</v>
      </c>
      <c r="H53" s="5" t="s">
        <v>327</v>
      </c>
    </row>
    <row r="54" spans="1:8" ht="12.75">
      <c r="A54" s="3" t="s">
        <v>328</v>
      </c>
      <c r="B54" s="4" t="s">
        <v>329</v>
      </c>
      <c r="C54" s="5" t="s">
        <v>330</v>
      </c>
      <c r="D54" s="2" t="s">
        <v>331</v>
      </c>
      <c r="E54" s="5" t="s">
        <v>332</v>
      </c>
      <c r="F54" s="6">
        <v>1</v>
      </c>
      <c r="G54" s="5" t="s">
        <v>333</v>
      </c>
      <c r="H54" s="5" t="s">
        <v>334</v>
      </c>
    </row>
    <row r="55" spans="1:8" ht="12.75">
      <c r="A55" s="3" t="s">
        <v>335</v>
      </c>
      <c r="B55" s="4" t="s">
        <v>336</v>
      </c>
      <c r="C55" s="5" t="s">
        <v>337</v>
      </c>
      <c r="D55" s="2" t="s">
        <v>338</v>
      </c>
      <c r="E55" s="5" t="s">
        <v>339</v>
      </c>
      <c r="F55" s="6">
        <v>1</v>
      </c>
      <c r="G55" s="5" t="s">
        <v>340</v>
      </c>
      <c r="H55" s="5" t="s">
        <v>341</v>
      </c>
    </row>
    <row r="56" spans="1:8" ht="12.75">
      <c r="A56" s="3" t="s">
        <v>342</v>
      </c>
      <c r="B56" s="4" t="s">
        <v>343</v>
      </c>
      <c r="C56" s="5" t="s">
        <v>344</v>
      </c>
      <c r="D56" s="2" t="s">
        <v>345</v>
      </c>
      <c r="E56" s="5" t="s">
        <v>346</v>
      </c>
      <c r="F56" s="6">
        <v>1</v>
      </c>
      <c r="G56" s="5" t="s">
        <v>347</v>
      </c>
      <c r="H56" s="5" t="s">
        <v>348</v>
      </c>
    </row>
    <row r="57" spans="1:8" ht="12.75">
      <c r="A57" s="3" t="s">
        <v>349</v>
      </c>
      <c r="B57" s="4" t="s">
        <v>350</v>
      </c>
      <c r="C57" s="5" t="s">
        <v>351</v>
      </c>
      <c r="D57" s="2" t="s">
        <v>352</v>
      </c>
      <c r="E57" s="5" t="s">
        <v>353</v>
      </c>
      <c r="F57" s="6">
        <v>1</v>
      </c>
      <c r="G57" s="5" t="s">
        <v>354</v>
      </c>
      <c r="H57" s="5" t="s">
        <v>355</v>
      </c>
    </row>
    <row r="58" spans="1:8" ht="12.75">
      <c r="A58" s="3" t="s">
        <v>356</v>
      </c>
      <c r="B58" s="4" t="s">
        <v>357</v>
      </c>
      <c r="C58" s="5" t="s">
        <v>358</v>
      </c>
      <c r="D58" s="2" t="s">
        <v>359</v>
      </c>
      <c r="E58" s="5" t="s">
        <v>360</v>
      </c>
      <c r="F58" s="6">
        <v>1</v>
      </c>
      <c r="G58" s="5" t="s">
        <v>361</v>
      </c>
      <c r="H58" s="5" t="s">
        <v>362</v>
      </c>
    </row>
    <row r="59" spans="1:8" ht="12.75">
      <c r="A59" s="3" t="s">
        <v>363</v>
      </c>
      <c r="B59" s="4" t="s">
        <v>364</v>
      </c>
      <c r="C59" s="5" t="s">
        <v>365</v>
      </c>
      <c r="D59" s="2" t="s">
        <v>366</v>
      </c>
      <c r="E59" s="5" t="s">
        <v>367</v>
      </c>
      <c r="F59" s="6">
        <v>1</v>
      </c>
      <c r="G59" s="5" t="s">
        <v>368</v>
      </c>
      <c r="H59" s="5" t="s">
        <v>369</v>
      </c>
    </row>
    <row r="60" spans="1:8" ht="12.75">
      <c r="A60" s="3" t="s">
        <v>370</v>
      </c>
      <c r="B60" s="4" t="s">
        <v>371</v>
      </c>
      <c r="C60" s="5" t="s">
        <v>372</v>
      </c>
      <c r="D60" s="2" t="s">
        <v>373</v>
      </c>
      <c r="E60" s="5" t="s">
        <v>374</v>
      </c>
      <c r="F60" s="6">
        <v>1</v>
      </c>
      <c r="G60" s="5" t="s">
        <v>375</v>
      </c>
      <c r="H60" s="5" t="s">
        <v>376</v>
      </c>
    </row>
    <row r="61" spans="1:8" ht="12.75">
      <c r="A61" s="3" t="s">
        <v>377</v>
      </c>
      <c r="B61" s="4" t="s">
        <v>378</v>
      </c>
      <c r="C61" s="5" t="s">
        <v>379</v>
      </c>
      <c r="D61" s="2" t="s">
        <v>380</v>
      </c>
      <c r="E61" s="5" t="s">
        <v>381</v>
      </c>
      <c r="F61" s="6">
        <v>1</v>
      </c>
      <c r="G61" s="5" t="s">
        <v>382</v>
      </c>
      <c r="H61" s="5" t="s">
        <v>383</v>
      </c>
    </row>
    <row r="62" spans="1:8" ht="12.75">
      <c r="A62" s="3" t="s">
        <v>384</v>
      </c>
      <c r="B62" s="4" t="s">
        <v>385</v>
      </c>
      <c r="C62" s="5" t="s">
        <v>386</v>
      </c>
      <c r="D62" s="2" t="s">
        <v>387</v>
      </c>
      <c r="E62" s="5" t="s">
        <v>388</v>
      </c>
      <c r="F62" s="6">
        <v>1</v>
      </c>
      <c r="G62" s="5" t="s">
        <v>389</v>
      </c>
      <c r="H62" s="5" t="s">
        <v>390</v>
      </c>
    </row>
    <row r="63" spans="1:8" ht="12.75">
      <c r="A63" s="3" t="s">
        <v>391</v>
      </c>
      <c r="B63" s="4" t="s">
        <v>392</v>
      </c>
      <c r="C63" s="5" t="s">
        <v>393</v>
      </c>
      <c r="D63" s="2" t="s">
        <v>394</v>
      </c>
      <c r="E63" s="5" t="s">
        <v>395</v>
      </c>
      <c r="F63" s="6">
        <v>1</v>
      </c>
      <c r="G63" s="5" t="s">
        <v>396</v>
      </c>
      <c r="H63" s="5" t="s">
        <v>397</v>
      </c>
    </row>
    <row r="64" spans="1:8" ht="12.75">
      <c r="A64" s="3" t="s">
        <v>398</v>
      </c>
      <c r="B64" s="4" t="s">
        <v>399</v>
      </c>
      <c r="C64" s="5" t="s">
        <v>400</v>
      </c>
      <c r="D64" s="2" t="s">
        <v>401</v>
      </c>
      <c r="E64" s="5" t="s">
        <v>402</v>
      </c>
      <c r="F64" s="6">
        <v>1</v>
      </c>
      <c r="G64" s="5" t="s">
        <v>403</v>
      </c>
      <c r="H64" s="5" t="s">
        <v>404</v>
      </c>
    </row>
    <row r="65" spans="1:8" ht="12.75">
      <c r="A65" s="3" t="s">
        <v>405</v>
      </c>
      <c r="B65" s="4" t="s">
        <v>406</v>
      </c>
      <c r="C65" s="5" t="s">
        <v>407</v>
      </c>
      <c r="D65" s="2" t="s">
        <v>408</v>
      </c>
      <c r="E65" s="5" t="s">
        <v>409</v>
      </c>
      <c r="F65" s="6">
        <v>1</v>
      </c>
      <c r="G65" s="5" t="s">
        <v>410</v>
      </c>
      <c r="H65" s="5" t="s">
        <v>411</v>
      </c>
    </row>
    <row r="66" spans="1:8" ht="12.75">
      <c r="A66" s="3" t="s">
        <v>412</v>
      </c>
      <c r="B66" s="4" t="s">
        <v>413</v>
      </c>
      <c r="C66" s="5" t="s">
        <v>414</v>
      </c>
      <c r="D66" s="2" t="s">
        <v>415</v>
      </c>
      <c r="E66" s="5" t="s">
        <v>416</v>
      </c>
      <c r="F66" s="6">
        <v>1</v>
      </c>
      <c r="G66" s="5" t="s">
        <v>417</v>
      </c>
      <c r="H66" s="5" t="s">
        <v>418</v>
      </c>
    </row>
    <row r="67" spans="1:8" ht="12.75">
      <c r="A67" s="3" t="s">
        <v>419</v>
      </c>
      <c r="B67" s="4" t="s">
        <v>420</v>
      </c>
      <c r="C67" s="5" t="s">
        <v>421</v>
      </c>
      <c r="D67" s="2" t="s">
        <v>422</v>
      </c>
      <c r="E67" s="5" t="s">
        <v>423</v>
      </c>
      <c r="F67" s="6">
        <v>1</v>
      </c>
      <c r="G67" s="5" t="s">
        <v>424</v>
      </c>
      <c r="H67" s="5" t="s">
        <v>425</v>
      </c>
    </row>
    <row r="68" spans="1:8" ht="12.75">
      <c r="A68" s="3" t="s">
        <v>426</v>
      </c>
      <c r="B68" s="4" t="s">
        <v>427</v>
      </c>
      <c r="C68" s="5" t="s">
        <v>428</v>
      </c>
      <c r="D68" s="2" t="s">
        <v>429</v>
      </c>
      <c r="E68" s="5" t="s">
        <v>430</v>
      </c>
      <c r="F68" s="6">
        <v>1</v>
      </c>
      <c r="G68" s="5" t="s">
        <v>431</v>
      </c>
      <c r="H68" s="5" t="s">
        <v>432</v>
      </c>
    </row>
    <row r="69" spans="1:8" ht="12.75">
      <c r="A69" s="3" t="s">
        <v>433</v>
      </c>
      <c r="B69" s="4" t="s">
        <v>434</v>
      </c>
      <c r="C69" s="5" t="s">
        <v>435</v>
      </c>
      <c r="D69" s="2" t="s">
        <v>436</v>
      </c>
      <c r="E69" s="5" t="s">
        <v>437</v>
      </c>
      <c r="F69" s="6">
        <v>1</v>
      </c>
      <c r="G69" s="5" t="s">
        <v>438</v>
      </c>
      <c r="H69" s="5" t="s">
        <v>439</v>
      </c>
    </row>
    <row r="70" spans="1:8" ht="12.75">
      <c r="A70" s="3" t="s">
        <v>440</v>
      </c>
      <c r="B70" s="4" t="s">
        <v>441</v>
      </c>
      <c r="C70" s="5" t="s">
        <v>442</v>
      </c>
      <c r="D70" s="2" t="s">
        <v>443</v>
      </c>
      <c r="E70" s="5" t="s">
        <v>444</v>
      </c>
      <c r="F70" s="6">
        <v>1</v>
      </c>
      <c r="G70" s="5" t="s">
        <v>445</v>
      </c>
      <c r="H70" s="5" t="s">
        <v>446</v>
      </c>
    </row>
    <row r="71" spans="1:8" ht="12.75">
      <c r="A71" s="3" t="s">
        <v>447</v>
      </c>
      <c r="B71" s="4" t="s">
        <v>448</v>
      </c>
      <c r="C71" s="5" t="s">
        <v>449</v>
      </c>
      <c r="D71" s="2" t="s">
        <v>450</v>
      </c>
      <c r="E71" s="5" t="s">
        <v>451</v>
      </c>
      <c r="F71" s="6">
        <v>1</v>
      </c>
      <c r="G71" s="5" t="s">
        <v>452</v>
      </c>
      <c r="H71" s="5" t="s">
        <v>453</v>
      </c>
    </row>
    <row r="72" spans="1:8" ht="12.75">
      <c r="A72" s="3" t="s">
        <v>454</v>
      </c>
      <c r="B72" s="4" t="s">
        <v>455</v>
      </c>
      <c r="C72" s="5" t="s">
        <v>456</v>
      </c>
      <c r="D72" s="2" t="s">
        <v>457</v>
      </c>
      <c r="E72" s="5" t="s">
        <v>458</v>
      </c>
      <c r="F72" s="6">
        <v>1</v>
      </c>
      <c r="G72" s="5" t="s">
        <v>459</v>
      </c>
      <c r="H72" s="5" t="s">
        <v>460</v>
      </c>
    </row>
    <row r="73" spans="1:8" ht="12.75">
      <c r="A73" s="3" t="s">
        <v>461</v>
      </c>
      <c r="B73" s="4" t="s">
        <v>462</v>
      </c>
      <c r="C73" s="5" t="s">
        <v>463</v>
      </c>
      <c r="D73" s="2" t="s">
        <v>464</v>
      </c>
      <c r="E73" s="5" t="s">
        <v>465</v>
      </c>
      <c r="F73" s="6">
        <v>1</v>
      </c>
      <c r="G73" s="5" t="s">
        <v>466</v>
      </c>
      <c r="H73" s="5" t="s">
        <v>467</v>
      </c>
    </row>
    <row r="74" spans="1:8" ht="12.75">
      <c r="A74" s="3" t="s">
        <v>468</v>
      </c>
      <c r="B74" s="4" t="s">
        <v>469</v>
      </c>
      <c r="C74" s="5" t="s">
        <v>470</v>
      </c>
      <c r="D74" s="2" t="s">
        <v>471</v>
      </c>
      <c r="E74" s="5" t="s">
        <v>472</v>
      </c>
      <c r="F74" s="6">
        <v>1</v>
      </c>
      <c r="G74" s="5" t="s">
        <v>473</v>
      </c>
      <c r="H74" s="5" t="s">
        <v>474</v>
      </c>
    </row>
    <row r="75" spans="1:8" ht="25.5">
      <c r="A75" s="3" t="s">
        <v>475</v>
      </c>
      <c r="B75" s="4" t="s">
        <v>476</v>
      </c>
      <c r="C75" s="5" t="s">
        <v>477</v>
      </c>
      <c r="D75" s="2" t="s">
        <v>478</v>
      </c>
      <c r="E75" s="5" t="s">
        <v>479</v>
      </c>
      <c r="F75" s="6">
        <v>1</v>
      </c>
      <c r="G75" s="5" t="s">
        <v>480</v>
      </c>
      <c r="H75" s="5" t="s">
        <v>481</v>
      </c>
    </row>
    <row r="76" spans="1:8" ht="12.75">
      <c r="A76" s="3" t="s">
        <v>482</v>
      </c>
      <c r="B76" s="4" t="s">
        <v>483</v>
      </c>
      <c r="C76" s="5" t="s">
        <v>484</v>
      </c>
      <c r="D76" s="2" t="s">
        <v>485</v>
      </c>
      <c r="E76" s="5" t="s">
        <v>486</v>
      </c>
      <c r="F76" s="6">
        <v>1</v>
      </c>
      <c r="G76" s="5" t="s">
        <v>487</v>
      </c>
      <c r="H76" s="5" t="s">
        <v>488</v>
      </c>
    </row>
    <row r="77" spans="1:8" ht="12.75">
      <c r="A77" s="3" t="s">
        <v>489</v>
      </c>
      <c r="B77" s="4" t="s">
        <v>490</v>
      </c>
      <c r="C77" s="5" t="s">
        <v>491</v>
      </c>
      <c r="D77" s="2" t="s">
        <v>492</v>
      </c>
      <c r="E77" s="5" t="s">
        <v>493</v>
      </c>
      <c r="F77" s="6">
        <v>1</v>
      </c>
      <c r="G77" s="5" t="s">
        <v>494</v>
      </c>
      <c r="H77" s="5" t="s">
        <v>495</v>
      </c>
    </row>
    <row r="78" spans="1:8" ht="12.75">
      <c r="A78" s="3" t="s">
        <v>496</v>
      </c>
      <c r="B78" s="4" t="s">
        <v>497</v>
      </c>
      <c r="C78" s="5" t="s">
        <v>498</v>
      </c>
      <c r="D78" s="2" t="s">
        <v>499</v>
      </c>
      <c r="E78" s="5" t="s">
        <v>500</v>
      </c>
      <c r="F78" s="6">
        <v>1</v>
      </c>
      <c r="G78" s="5" t="s">
        <v>501</v>
      </c>
      <c r="H78" s="5" t="s">
        <v>502</v>
      </c>
    </row>
    <row r="79" spans="1:8" ht="12.75">
      <c r="A79" s="3" t="s">
        <v>503</v>
      </c>
      <c r="B79" s="4" t="s">
        <v>504</v>
      </c>
      <c r="C79" s="5" t="s">
        <v>505</v>
      </c>
      <c r="D79" s="2" t="s">
        <v>506</v>
      </c>
      <c r="E79" s="5" t="s">
        <v>507</v>
      </c>
      <c r="F79" s="6">
        <v>1</v>
      </c>
      <c r="G79" s="5" t="s">
        <v>508</v>
      </c>
      <c r="H79" s="5" t="s">
        <v>509</v>
      </c>
    </row>
    <row r="80" spans="1:8" ht="12.75">
      <c r="A80" s="3" t="s">
        <v>510</v>
      </c>
      <c r="B80" s="4" t="s">
        <v>511</v>
      </c>
      <c r="C80" s="5" t="s">
        <v>512</v>
      </c>
      <c r="D80" s="2" t="s">
        <v>513</v>
      </c>
      <c r="E80" s="5" t="s">
        <v>514</v>
      </c>
      <c r="F80" s="6">
        <v>1</v>
      </c>
      <c r="G80" s="5" t="s">
        <v>515</v>
      </c>
      <c r="H80" s="5" t="s">
        <v>516</v>
      </c>
    </row>
    <row r="81" spans="1:8" ht="12.75">
      <c r="A81" s="3" t="s">
        <v>517</v>
      </c>
      <c r="B81" s="4" t="s">
        <v>518</v>
      </c>
      <c r="C81" s="5" t="s">
        <v>519</v>
      </c>
      <c r="D81" s="2" t="s">
        <v>520</v>
      </c>
      <c r="E81" s="5" t="s">
        <v>521</v>
      </c>
      <c r="F81" s="6">
        <v>1</v>
      </c>
      <c r="G81" s="5" t="s">
        <v>522</v>
      </c>
      <c r="H81" s="5" t="s">
        <v>523</v>
      </c>
    </row>
    <row r="82" spans="1:8" ht="12.75">
      <c r="A82" s="3" t="s">
        <v>524</v>
      </c>
      <c r="B82" s="4" t="s">
        <v>525</v>
      </c>
      <c r="C82" s="5" t="s">
        <v>526</v>
      </c>
      <c r="D82" s="2" t="s">
        <v>527</v>
      </c>
      <c r="E82" s="5" t="s">
        <v>528</v>
      </c>
      <c r="F82" s="6">
        <v>1</v>
      </c>
      <c r="G82" s="5" t="s">
        <v>529</v>
      </c>
      <c r="H82" s="5" t="s">
        <v>530</v>
      </c>
    </row>
    <row r="83" spans="1:8" ht="12.75">
      <c r="A83" s="3" t="s">
        <v>531</v>
      </c>
      <c r="B83" s="4" t="s">
        <v>532</v>
      </c>
      <c r="C83" s="5" t="s">
        <v>533</v>
      </c>
      <c r="D83" s="2" t="s">
        <v>534</v>
      </c>
      <c r="E83" s="5" t="s">
        <v>535</v>
      </c>
      <c r="F83" s="6">
        <v>1</v>
      </c>
      <c r="G83" s="5" t="s">
        <v>536</v>
      </c>
      <c r="H83" s="5" t="s">
        <v>537</v>
      </c>
    </row>
    <row r="84" spans="1:8" ht="12.75">
      <c r="A84" s="3" t="s">
        <v>538</v>
      </c>
      <c r="B84" s="4" t="s">
        <v>539</v>
      </c>
      <c r="C84" s="5" t="s">
        <v>540</v>
      </c>
      <c r="D84" s="2" t="s">
        <v>541</v>
      </c>
      <c r="E84" s="5" t="s">
        <v>542</v>
      </c>
      <c r="F84" s="6">
        <v>1</v>
      </c>
      <c r="G84" s="5" t="s">
        <v>543</v>
      </c>
      <c r="H84" s="5" t="s">
        <v>544</v>
      </c>
    </row>
    <row r="85" spans="1:8" ht="12.75">
      <c r="A85" s="3" t="s">
        <v>545</v>
      </c>
      <c r="B85" s="4" t="s">
        <v>546</v>
      </c>
      <c r="C85" s="5" t="s">
        <v>547</v>
      </c>
      <c r="D85" s="2" t="s">
        <v>548</v>
      </c>
      <c r="E85" s="5" t="s">
        <v>549</v>
      </c>
      <c r="F85" s="6">
        <v>1</v>
      </c>
      <c r="G85" s="5" t="s">
        <v>550</v>
      </c>
      <c r="H85" s="5" t="s">
        <v>551</v>
      </c>
    </row>
    <row r="86" spans="1:8" ht="12.75">
      <c r="A86" s="3" t="s">
        <v>552</v>
      </c>
      <c r="B86" s="4" t="s">
        <v>553</v>
      </c>
      <c r="C86" s="5" t="s">
        <v>554</v>
      </c>
      <c r="D86" s="2" t="s">
        <v>555</v>
      </c>
      <c r="E86" s="5" t="s">
        <v>556</v>
      </c>
      <c r="F86" s="6">
        <v>1</v>
      </c>
      <c r="G86" s="5" t="s">
        <v>557</v>
      </c>
      <c r="H86" s="5" t="s">
        <v>558</v>
      </c>
    </row>
    <row r="87" spans="1:8" ht="12.75">
      <c r="A87" s="3" t="s">
        <v>559</v>
      </c>
      <c r="B87" s="4" t="s">
        <v>560</v>
      </c>
      <c r="C87" s="5" t="s">
        <v>561</v>
      </c>
      <c r="D87" s="2" t="s">
        <v>562</v>
      </c>
      <c r="E87" s="5" t="s">
        <v>563</v>
      </c>
      <c r="F87" s="6">
        <v>1</v>
      </c>
      <c r="G87" s="5" t="s">
        <v>564</v>
      </c>
      <c r="H87" s="5" t="s">
        <v>565</v>
      </c>
    </row>
    <row r="88" spans="1:8" ht="12.75">
      <c r="A88" s="3" t="s">
        <v>566</v>
      </c>
      <c r="B88" s="4" t="s">
        <v>567</v>
      </c>
      <c r="C88" s="5" t="s">
        <v>568</v>
      </c>
      <c r="D88" s="2" t="s">
        <v>569</v>
      </c>
      <c r="E88" s="5" t="s">
        <v>570</v>
      </c>
      <c r="F88" s="6">
        <v>1</v>
      </c>
      <c r="G88" s="5" t="s">
        <v>571</v>
      </c>
      <c r="H88" s="5" t="s">
        <v>572</v>
      </c>
    </row>
    <row r="89" spans="1:8" ht="25.5">
      <c r="A89" s="3" t="s">
        <v>573</v>
      </c>
      <c r="B89" s="4" t="s">
        <v>574</v>
      </c>
      <c r="C89" s="5" t="s">
        <v>575</v>
      </c>
      <c r="D89" s="2" t="s">
        <v>576</v>
      </c>
      <c r="E89" s="5" t="s">
        <v>577</v>
      </c>
      <c r="F89" s="6">
        <v>1</v>
      </c>
      <c r="G89" s="5" t="s">
        <v>578</v>
      </c>
      <c r="H89" s="5" t="s">
        <v>579</v>
      </c>
    </row>
    <row r="90" spans="1:8" ht="12.75">
      <c r="A90" s="3" t="s">
        <v>580</v>
      </c>
      <c r="B90" s="4" t="s">
        <v>581</v>
      </c>
      <c r="C90" s="5" t="s">
        <v>582</v>
      </c>
      <c r="D90" s="2" t="s">
        <v>583</v>
      </c>
      <c r="E90" s="5" t="s">
        <v>584</v>
      </c>
      <c r="F90" s="6">
        <v>1</v>
      </c>
      <c r="G90" s="5" t="s">
        <v>585</v>
      </c>
      <c r="H90" s="5" t="s">
        <v>586</v>
      </c>
    </row>
    <row r="91" spans="1:8" ht="12.75">
      <c r="A91" s="3" t="s">
        <v>587</v>
      </c>
      <c r="B91" s="4" t="s">
        <v>588</v>
      </c>
      <c r="C91" s="5" t="s">
        <v>589</v>
      </c>
      <c r="D91" s="2" t="s">
        <v>590</v>
      </c>
      <c r="E91" s="5" t="s">
        <v>591</v>
      </c>
      <c r="F91" s="6">
        <v>1</v>
      </c>
      <c r="G91" s="5" t="s">
        <v>592</v>
      </c>
      <c r="H91" s="5" t="s">
        <v>593</v>
      </c>
    </row>
    <row r="92" spans="1:8" ht="12.75">
      <c r="A92" s="3" t="s">
        <v>594</v>
      </c>
      <c r="B92" s="4" t="s">
        <v>595</v>
      </c>
      <c r="C92" s="5" t="s">
        <v>596</v>
      </c>
      <c r="D92" s="2" t="s">
        <v>597</v>
      </c>
      <c r="E92" s="5" t="s">
        <v>598</v>
      </c>
      <c r="F92" s="6">
        <v>1</v>
      </c>
      <c r="G92" s="5" t="s">
        <v>599</v>
      </c>
      <c r="H92" s="5" t="s">
        <v>600</v>
      </c>
    </row>
    <row r="93" spans="1:8" ht="12.75">
      <c r="A93" s="3" t="s">
        <v>601</v>
      </c>
      <c r="B93" s="4" t="s">
        <v>602</v>
      </c>
      <c r="C93" s="5" t="s">
        <v>603</v>
      </c>
      <c r="D93" s="2" t="s">
        <v>604</v>
      </c>
      <c r="E93" s="5" t="s">
        <v>605</v>
      </c>
      <c r="F93" s="6">
        <v>1</v>
      </c>
      <c r="G93" s="5" t="s">
        <v>606</v>
      </c>
      <c r="H93" s="5" t="s">
        <v>607</v>
      </c>
    </row>
    <row r="94" spans="1:8" ht="12.75">
      <c r="A94" s="3" t="s">
        <v>608</v>
      </c>
      <c r="B94" s="4" t="s">
        <v>609</v>
      </c>
      <c r="C94" s="5" t="s">
        <v>610</v>
      </c>
      <c r="D94" s="2" t="s">
        <v>611</v>
      </c>
      <c r="E94" s="5" t="s">
        <v>612</v>
      </c>
      <c r="F94" s="6">
        <v>1</v>
      </c>
      <c r="G94" s="5" t="s">
        <v>613</v>
      </c>
      <c r="H94" s="5" t="s">
        <v>614</v>
      </c>
    </row>
    <row r="95" spans="1:8" ht="12.75">
      <c r="A95" s="3" t="s">
        <v>615</v>
      </c>
      <c r="B95" s="4" t="s">
        <v>616</v>
      </c>
      <c r="C95" s="5" t="s">
        <v>617</v>
      </c>
      <c r="D95" s="2" t="s">
        <v>618</v>
      </c>
      <c r="E95" s="5" t="s">
        <v>619</v>
      </c>
      <c r="F95" s="6">
        <v>1</v>
      </c>
      <c r="G95" s="5" t="s">
        <v>620</v>
      </c>
      <c r="H95" s="5" t="s">
        <v>621</v>
      </c>
    </row>
    <row r="96" spans="1:8" ht="12.75">
      <c r="A96" s="3" t="s">
        <v>622</v>
      </c>
      <c r="B96" s="4" t="s">
        <v>623</v>
      </c>
      <c r="C96" s="5" t="s">
        <v>624</v>
      </c>
      <c r="D96" s="2" t="s">
        <v>625</v>
      </c>
      <c r="E96" s="5" t="s">
        <v>626</v>
      </c>
      <c r="F96" s="6">
        <v>1</v>
      </c>
      <c r="G96" s="5" t="s">
        <v>627</v>
      </c>
      <c r="H96" s="5" t="s">
        <v>628</v>
      </c>
    </row>
    <row r="97" spans="1:8" ht="12.75">
      <c r="A97" s="3" t="s">
        <v>629</v>
      </c>
      <c r="B97" s="4" t="s">
        <v>630</v>
      </c>
      <c r="C97" s="5" t="s">
        <v>631</v>
      </c>
      <c r="D97" s="2" t="s">
        <v>632</v>
      </c>
      <c r="E97" s="5" t="s">
        <v>633</v>
      </c>
      <c r="F97" s="6">
        <v>1</v>
      </c>
      <c r="G97" s="5" t="s">
        <v>634</v>
      </c>
      <c r="H97" s="5" t="s">
        <v>635</v>
      </c>
    </row>
    <row r="98" spans="1:8" ht="12.75">
      <c r="A98" s="1"/>
      <c r="B98" s="4" t="s">
        <v>636</v>
      </c>
      <c r="C98" s="1"/>
      <c r="D98" s="1"/>
      <c r="E98" s="1"/>
      <c r="F98" s="1"/>
      <c r="G98" s="1"/>
      <c r="H98" s="1"/>
    </row>
    <row r="99" spans="1:8" ht="12.75">
      <c r="A99" s="1"/>
      <c r="B99" s="7">
        <v>42068</v>
      </c>
      <c r="C99" s="1"/>
      <c r="D99" s="1"/>
      <c r="E99" s="1"/>
      <c r="F99" s="1"/>
      <c r="G99" s="1"/>
      <c r="H99" s="1" t="s">
        <v>637</v>
      </c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20">
    <pageSetUpPr fitToPage="1"/>
  </sheetPr>
  <dimension ref="A1:S52"/>
  <sheetViews>
    <sheetView zoomScalePageLayoutView="0" workbookViewId="0" topLeftCell="A9">
      <selection activeCell="N19" sqref="N19"/>
    </sheetView>
  </sheetViews>
  <sheetFormatPr defaultColWidth="11.421875" defaultRowHeight="12.75"/>
  <cols>
    <col min="1" max="1" width="3.7109375" style="24" customWidth="1"/>
    <col min="2" max="2" width="20.57421875" style="24" customWidth="1"/>
    <col min="3" max="3" width="7.421875" style="69" bestFit="1" customWidth="1"/>
    <col min="4" max="4" width="3.00390625" style="70" bestFit="1" customWidth="1"/>
    <col min="5" max="5" width="23.7109375" style="24" customWidth="1"/>
    <col min="6" max="6" width="6.421875" style="27" customWidth="1"/>
    <col min="7" max="7" width="1.7109375" style="24" customWidth="1"/>
    <col min="8" max="8" width="2.7109375" style="71" customWidth="1"/>
    <col min="9" max="9" width="23.00390625" style="24" customWidth="1"/>
    <col min="10" max="10" width="6.421875" style="27" customWidth="1"/>
    <col min="11" max="11" width="1.7109375" style="24" customWidth="1"/>
    <col min="12" max="12" width="2.140625" style="71" customWidth="1"/>
    <col min="13" max="13" width="23.7109375" style="24" customWidth="1"/>
    <col min="14" max="14" width="6.00390625" style="27" customWidth="1"/>
    <col min="15" max="15" width="2.140625" style="71" customWidth="1"/>
    <col min="16" max="16" width="1.7109375" style="24" customWidth="1"/>
    <col min="17" max="17" width="0.71875" style="24" customWidth="1"/>
    <col min="18" max="18" width="0.85546875" style="24" customWidth="1"/>
    <col min="19" max="16384" width="11.421875" style="24" customWidth="1"/>
  </cols>
  <sheetData>
    <row r="1" spans="1:19" ht="27.75" customHeight="1" thickBot="1" thickTop="1">
      <c r="A1" s="16"/>
      <c r="B1" s="16"/>
      <c r="C1" s="17"/>
      <c r="D1" s="18"/>
      <c r="E1" s="19" t="s">
        <v>649</v>
      </c>
      <c r="F1" s="20" t="s">
        <v>650</v>
      </c>
      <c r="G1" s="113" t="s">
        <v>674</v>
      </c>
      <c r="H1" s="113"/>
      <c r="I1" s="113"/>
      <c r="J1" s="21" t="s">
        <v>651</v>
      </c>
      <c r="K1" s="16"/>
      <c r="L1" s="22"/>
      <c r="M1" s="16" t="s">
        <v>652</v>
      </c>
      <c r="N1" s="23">
        <v>0</v>
      </c>
      <c r="O1" s="22"/>
      <c r="P1" s="16"/>
      <c r="Q1" s="16"/>
      <c r="R1" s="16"/>
      <c r="S1" s="16"/>
    </row>
    <row r="2" spans="1:19" ht="15" customHeight="1" thickBot="1" thickTop="1">
      <c r="A2" s="25" t="s">
        <v>653</v>
      </c>
      <c r="B2" s="25" t="s">
        <v>3</v>
      </c>
      <c r="C2" s="25" t="s">
        <v>654</v>
      </c>
      <c r="D2" s="18"/>
      <c r="E2" s="16" t="s">
        <v>655</v>
      </c>
      <c r="F2" s="23">
        <v>1</v>
      </c>
      <c r="G2" s="17"/>
      <c r="H2" s="26"/>
      <c r="I2" s="16" t="s">
        <v>655</v>
      </c>
      <c r="J2" s="23">
        <v>1</v>
      </c>
      <c r="K2" s="17"/>
      <c r="L2" s="26"/>
      <c r="M2" s="25" t="s">
        <v>656</v>
      </c>
      <c r="O2" s="22"/>
      <c r="P2" s="16"/>
      <c r="Q2" s="16"/>
      <c r="R2" s="16"/>
      <c r="S2" s="16"/>
    </row>
    <row r="3" spans="1:19" ht="30.75" customHeight="1" thickBot="1" thickTop="1">
      <c r="A3" s="25">
        <v>1</v>
      </c>
      <c r="B3" s="101" t="s">
        <v>496</v>
      </c>
      <c r="C3" s="29"/>
      <c r="D3" s="18"/>
      <c r="E3" s="16"/>
      <c r="F3" s="30"/>
      <c r="G3" s="16"/>
      <c r="H3" s="22"/>
      <c r="I3" s="16"/>
      <c r="J3" s="16"/>
      <c r="K3" s="31"/>
      <c r="L3" s="32"/>
      <c r="M3" s="33" t="str">
        <f>IF(Podium=1,IF(N18&gt;N19,M18,M19),"")</f>
        <v>MAILLET ELISE</v>
      </c>
      <c r="N3" s="34">
        <v>1</v>
      </c>
      <c r="O3" s="22"/>
      <c r="P3" s="16"/>
      <c r="Q3" s="16"/>
      <c r="R3" s="16"/>
      <c r="S3" s="16"/>
    </row>
    <row r="4" spans="1:19" ht="30.75" customHeight="1" thickBot="1" thickTop="1">
      <c r="A4" s="25">
        <v>2</v>
      </c>
      <c r="B4" s="101" t="s">
        <v>531</v>
      </c>
      <c r="C4" s="29"/>
      <c r="D4" s="18">
        <v>12</v>
      </c>
      <c r="E4" s="35">
        <f>B14</f>
        <v>0</v>
      </c>
      <c r="F4" s="36"/>
      <c r="G4" s="16"/>
      <c r="H4" s="22"/>
      <c r="I4" s="16"/>
      <c r="J4" s="21"/>
      <c r="K4" s="31"/>
      <c r="L4" s="32"/>
      <c r="M4" s="33" t="str">
        <f>IF(Podium=1,IF(N18&lt;N19,M18,M19),"")</f>
        <v>BAZIN MANON</v>
      </c>
      <c r="N4" s="34">
        <v>2</v>
      </c>
      <c r="O4" s="22"/>
      <c r="P4" s="16"/>
      <c r="Q4" s="16"/>
      <c r="R4" s="16"/>
      <c r="S4" s="16"/>
    </row>
    <row r="5" spans="1:19" ht="30.75" customHeight="1" thickBot="1">
      <c r="A5" s="25">
        <v>3</v>
      </c>
      <c r="B5" s="101" t="s">
        <v>503</v>
      </c>
      <c r="C5" s="29"/>
      <c r="D5" s="37">
        <v>5</v>
      </c>
      <c r="E5" s="38" t="str">
        <f>B7</f>
        <v>DOUBROFF KEATON</v>
      </c>
      <c r="F5" s="39"/>
      <c r="G5" s="40"/>
      <c r="H5" s="22"/>
      <c r="I5" s="16"/>
      <c r="J5" s="30"/>
      <c r="K5" s="16"/>
      <c r="L5" s="22"/>
      <c r="M5" s="33" t="str">
        <f>IF(Podium=1,IF(N22&gt;N23,M22,M23),"")</f>
        <v>MORVAN JUSTINE</v>
      </c>
      <c r="N5" s="34">
        <v>3</v>
      </c>
      <c r="O5" s="22"/>
      <c r="P5" s="16"/>
      <c r="Q5" s="16"/>
      <c r="R5" s="16"/>
      <c r="S5" s="16"/>
    </row>
    <row r="6" spans="1:19" ht="30.75" customHeight="1" thickBot="1" thickTop="1">
      <c r="A6" s="25">
        <v>4</v>
      </c>
      <c r="B6" s="101" t="s">
        <v>517</v>
      </c>
      <c r="C6" s="29"/>
      <c r="D6" s="18"/>
      <c r="E6" s="41" t="s">
        <v>657</v>
      </c>
      <c r="F6" s="30"/>
      <c r="G6" s="16"/>
      <c r="H6" s="42">
        <v>5</v>
      </c>
      <c r="I6" s="35" t="str">
        <f>IF(Tour1=1,IF(F4&gt;F5,E4,E5),"")</f>
        <v>DOUBROFF KEATON</v>
      </c>
      <c r="J6" s="36">
        <v>4</v>
      </c>
      <c r="K6" s="16"/>
      <c r="L6" s="22"/>
      <c r="M6" s="16"/>
      <c r="N6" s="30"/>
      <c r="O6" s="22"/>
      <c r="P6" s="16"/>
      <c r="Q6" s="16"/>
      <c r="R6" s="16"/>
      <c r="S6" s="16"/>
    </row>
    <row r="7" spans="1:19" ht="30.75" customHeight="1" thickBot="1">
      <c r="A7" s="25">
        <v>5</v>
      </c>
      <c r="B7" s="101" t="s">
        <v>538</v>
      </c>
      <c r="C7" s="29"/>
      <c r="D7" s="18"/>
      <c r="E7" s="16"/>
      <c r="F7" s="30"/>
      <c r="G7" s="43"/>
      <c r="H7" s="44">
        <v>4</v>
      </c>
      <c r="I7" s="38" t="str">
        <f>IF(Tour1=1,IF(F8&gt;F9,E8,E9),"")</f>
        <v>MORVAN JUSTINE</v>
      </c>
      <c r="J7" s="39">
        <v>6</v>
      </c>
      <c r="K7" s="40"/>
      <c r="L7" s="22"/>
      <c r="M7" s="16"/>
      <c r="N7" s="30" t="s">
        <v>658</v>
      </c>
      <c r="O7" s="22"/>
      <c r="P7" s="16"/>
      <c r="Q7" s="16"/>
      <c r="R7" s="16"/>
      <c r="S7" s="16"/>
    </row>
    <row r="8" spans="1:19" ht="30.75" customHeight="1" thickBot="1" thickTop="1">
      <c r="A8" s="25">
        <v>6</v>
      </c>
      <c r="B8" s="101" t="s">
        <v>510</v>
      </c>
      <c r="C8" s="29"/>
      <c r="D8" s="18">
        <v>13</v>
      </c>
      <c r="E8" s="35">
        <f>B15</f>
        <v>0</v>
      </c>
      <c r="F8" s="36"/>
      <c r="G8" s="45"/>
      <c r="H8" s="22"/>
      <c r="I8" s="41" t="s">
        <v>686</v>
      </c>
      <c r="J8" s="30"/>
      <c r="K8" s="43"/>
      <c r="L8" s="22"/>
      <c r="M8" s="16" t="s">
        <v>655</v>
      </c>
      <c r="N8" s="23">
        <v>1</v>
      </c>
      <c r="O8" s="22"/>
      <c r="P8" s="16"/>
      <c r="Q8" s="16"/>
      <c r="R8" s="16"/>
      <c r="S8" s="16"/>
    </row>
    <row r="9" spans="1:19" ht="30.75" customHeight="1" thickBot="1">
      <c r="A9" s="25">
        <v>7</v>
      </c>
      <c r="B9" s="101" t="s">
        <v>524</v>
      </c>
      <c r="C9" s="29"/>
      <c r="D9" s="37">
        <v>4</v>
      </c>
      <c r="E9" s="38" t="str">
        <f>B6</f>
        <v>MORVAN JUSTINE</v>
      </c>
      <c r="F9" s="39"/>
      <c r="G9" s="16"/>
      <c r="H9" s="22"/>
      <c r="I9" s="16"/>
      <c r="J9" s="30"/>
      <c r="K9" s="43"/>
      <c r="L9" s="22"/>
      <c r="M9" s="46"/>
      <c r="N9" s="30"/>
      <c r="O9" s="22"/>
      <c r="P9" s="16"/>
      <c r="Q9" s="16"/>
      <c r="R9" s="16"/>
      <c r="S9" s="16"/>
    </row>
    <row r="10" spans="1:19" ht="30.75" customHeight="1" thickBot="1" thickTop="1">
      <c r="A10" s="25">
        <v>8</v>
      </c>
      <c r="B10" s="101" t="s">
        <v>545</v>
      </c>
      <c r="C10" s="29"/>
      <c r="D10" s="18"/>
      <c r="E10" s="41" t="s">
        <v>659</v>
      </c>
      <c r="F10" s="30"/>
      <c r="G10" s="16"/>
      <c r="H10" s="22"/>
      <c r="I10" s="16"/>
      <c r="J10" s="30"/>
      <c r="K10" s="16"/>
      <c r="L10" s="42">
        <v>4</v>
      </c>
      <c r="M10" s="35" t="str">
        <f>IF(Tour2=1,IF(J6&gt;J7,I6,I7),"")</f>
        <v>MORVAN JUSTINE</v>
      </c>
      <c r="N10" s="36">
        <v>1</v>
      </c>
      <c r="O10" s="22"/>
      <c r="P10" s="16"/>
      <c r="Q10" s="16"/>
      <c r="R10" s="16"/>
      <c r="S10" s="16"/>
    </row>
    <row r="11" spans="1:19" ht="30.75" customHeight="1" thickBot="1">
      <c r="A11" s="25">
        <v>9</v>
      </c>
      <c r="B11" s="28"/>
      <c r="C11" s="29"/>
      <c r="D11" s="18"/>
      <c r="E11" s="16"/>
      <c r="F11" s="30"/>
      <c r="G11" s="16"/>
      <c r="H11" s="22"/>
      <c r="I11" s="16"/>
      <c r="J11" s="30"/>
      <c r="K11" s="43"/>
      <c r="L11" s="44">
        <v>1</v>
      </c>
      <c r="M11" s="38" t="str">
        <f>IF(Tour2=1,IF(J14&gt;J15,I14,I15),"")</f>
        <v>MAILLET ELISE</v>
      </c>
      <c r="N11" s="39">
        <v>7</v>
      </c>
      <c r="O11" s="47"/>
      <c r="P11" s="16"/>
      <c r="Q11" s="16"/>
      <c r="R11" s="16"/>
      <c r="S11" s="16"/>
    </row>
    <row r="12" spans="1:19" ht="30.75" customHeight="1" thickBot="1" thickTop="1">
      <c r="A12" s="25">
        <v>10</v>
      </c>
      <c r="B12" s="28"/>
      <c r="C12" s="29"/>
      <c r="D12" s="18">
        <v>9</v>
      </c>
      <c r="E12" s="35">
        <f>B11</f>
        <v>0</v>
      </c>
      <c r="F12" s="36"/>
      <c r="G12" s="16"/>
      <c r="H12" s="22"/>
      <c r="I12" s="16"/>
      <c r="J12" s="30"/>
      <c r="K12" s="43"/>
      <c r="L12" s="22"/>
      <c r="M12" s="41" t="s">
        <v>687</v>
      </c>
      <c r="N12" s="30"/>
      <c r="O12" s="48"/>
      <c r="P12" s="16"/>
      <c r="Q12" s="16"/>
      <c r="R12" s="16"/>
      <c r="S12" s="16"/>
    </row>
    <row r="13" spans="1:19" ht="30.75" customHeight="1" thickBot="1">
      <c r="A13" s="25">
        <v>11</v>
      </c>
      <c r="B13" s="28"/>
      <c r="C13" s="29"/>
      <c r="D13" s="37">
        <v>8</v>
      </c>
      <c r="E13" s="38" t="str">
        <f>B10</f>
        <v>LAURENT MARIE</v>
      </c>
      <c r="F13" s="39"/>
      <c r="G13" s="40"/>
      <c r="H13" s="22"/>
      <c r="I13" s="16"/>
      <c r="J13" s="30"/>
      <c r="K13" s="43"/>
      <c r="L13" s="22"/>
      <c r="M13" s="16"/>
      <c r="N13" s="30"/>
      <c r="O13" s="48"/>
      <c r="P13" s="16"/>
      <c r="Q13" s="16"/>
      <c r="R13" s="16"/>
      <c r="S13" s="16"/>
    </row>
    <row r="14" spans="1:19" ht="30.75" customHeight="1" thickBot="1" thickTop="1">
      <c r="A14" s="25">
        <v>12</v>
      </c>
      <c r="B14" s="49"/>
      <c r="C14" s="50"/>
      <c r="D14" s="18"/>
      <c r="E14" s="41" t="s">
        <v>657</v>
      </c>
      <c r="F14" s="30"/>
      <c r="G14" s="16"/>
      <c r="H14" s="42">
        <v>8</v>
      </c>
      <c r="I14" s="35" t="str">
        <f>IF(Tour1=1,IF(F12&gt;F13,E12,E13),"")</f>
        <v>LAURENT MARIE</v>
      </c>
      <c r="J14" s="36">
        <v>0</v>
      </c>
      <c r="K14" s="45"/>
      <c r="L14" s="22"/>
      <c r="M14" s="16"/>
      <c r="N14" s="30"/>
      <c r="O14" s="48"/>
      <c r="P14" s="16"/>
      <c r="Q14" s="16"/>
      <c r="R14" s="16"/>
      <c r="S14" s="16"/>
    </row>
    <row r="15" spans="1:19" ht="30.75" customHeight="1" thickBot="1">
      <c r="A15" s="25">
        <v>13</v>
      </c>
      <c r="B15" s="51"/>
      <c r="C15" s="50"/>
      <c r="D15" s="18"/>
      <c r="E15" s="16"/>
      <c r="F15" s="30"/>
      <c r="G15" s="43"/>
      <c r="H15" s="44">
        <v>1</v>
      </c>
      <c r="I15" s="38" t="str">
        <f>IF(Tour1=1,IF(F16&gt;F17,E16,E17),"")</f>
        <v>MAILLET ELISE</v>
      </c>
      <c r="J15" s="39">
        <v>6</v>
      </c>
      <c r="K15" s="16"/>
      <c r="L15" s="22"/>
      <c r="M15" s="16"/>
      <c r="N15" s="30"/>
      <c r="O15" s="48"/>
      <c r="P15" s="16"/>
      <c r="Q15" s="16"/>
      <c r="R15" s="16"/>
      <c r="S15" s="16"/>
    </row>
    <row r="16" spans="1:19" ht="30.75" customHeight="1" thickBot="1" thickTop="1">
      <c r="A16" s="25">
        <v>14</v>
      </c>
      <c r="B16" s="51"/>
      <c r="C16" s="50"/>
      <c r="D16" s="18">
        <v>16</v>
      </c>
      <c r="E16" s="35">
        <f>B18</f>
        <v>0</v>
      </c>
      <c r="F16" s="36"/>
      <c r="G16" s="45"/>
      <c r="H16" s="22"/>
      <c r="I16" s="41" t="s">
        <v>687</v>
      </c>
      <c r="J16" s="30"/>
      <c r="K16" s="16"/>
      <c r="L16" s="22"/>
      <c r="M16" s="16"/>
      <c r="N16" s="30"/>
      <c r="O16" s="48"/>
      <c r="P16" s="16"/>
      <c r="Q16" s="16"/>
      <c r="R16" s="16"/>
      <c r="S16" s="16"/>
    </row>
    <row r="17" spans="1:19" ht="30.75" customHeight="1" thickBot="1">
      <c r="A17" s="25">
        <v>15</v>
      </c>
      <c r="B17" s="51"/>
      <c r="C17" s="50"/>
      <c r="D17" s="37">
        <v>1</v>
      </c>
      <c r="E17" s="38" t="str">
        <f>B3</f>
        <v>MAILLET ELISE</v>
      </c>
      <c r="F17" s="39"/>
      <c r="G17" s="16"/>
      <c r="H17" s="22"/>
      <c r="I17" s="16"/>
      <c r="J17" s="30"/>
      <c r="K17" s="16"/>
      <c r="L17" s="22"/>
      <c r="M17" s="46" t="s">
        <v>660</v>
      </c>
      <c r="N17" s="30"/>
      <c r="O17" s="48"/>
      <c r="P17" s="16"/>
      <c r="Q17" s="16"/>
      <c r="R17" s="16"/>
      <c r="S17" s="16"/>
    </row>
    <row r="18" spans="1:19" ht="30.75" customHeight="1" thickBot="1" thickTop="1">
      <c r="A18" s="25">
        <v>16</v>
      </c>
      <c r="B18" s="51"/>
      <c r="C18" s="50"/>
      <c r="D18" s="18"/>
      <c r="E18" s="52" t="s">
        <v>659</v>
      </c>
      <c r="F18" s="53"/>
      <c r="G18" s="54"/>
      <c r="H18" s="55"/>
      <c r="I18" s="54"/>
      <c r="J18" s="30"/>
      <c r="K18" s="16"/>
      <c r="L18" s="22"/>
      <c r="M18" s="35" t="str">
        <f>IF(Tour3=1,IF(N10&gt;N11,M10,M11),"")</f>
        <v>MAILLET ELISE</v>
      </c>
      <c r="N18" s="36">
        <v>6</v>
      </c>
      <c r="O18" s="56">
        <v>1</v>
      </c>
      <c r="P18" s="57"/>
      <c r="Q18" s="16"/>
      <c r="R18" s="16"/>
      <c r="S18" s="16"/>
    </row>
    <row r="19" spans="1:19" ht="30.75" customHeight="1" thickBot="1">
      <c r="A19" s="25"/>
      <c r="B19" s="51"/>
      <c r="C19" s="58"/>
      <c r="D19" s="18"/>
      <c r="E19" s="59"/>
      <c r="F19" s="60"/>
      <c r="G19" s="59"/>
      <c r="H19" s="61"/>
      <c r="I19" s="59"/>
      <c r="J19" s="30"/>
      <c r="K19" s="16"/>
      <c r="L19" s="22"/>
      <c r="M19" s="38" t="str">
        <f>IF(Tour3=1,IF(N26&gt;N27,M26,M27),"")</f>
        <v>BAZIN MANON</v>
      </c>
      <c r="N19" s="39">
        <v>2</v>
      </c>
      <c r="O19" s="62">
        <v>2</v>
      </c>
      <c r="P19" s="57"/>
      <c r="Q19" s="16"/>
      <c r="R19" s="16"/>
      <c r="S19" s="16"/>
    </row>
    <row r="20" spans="1:19" ht="30.75" customHeight="1" thickBot="1" thickTop="1">
      <c r="A20" s="25"/>
      <c r="B20" s="51"/>
      <c r="C20" s="50"/>
      <c r="D20" s="18">
        <v>2</v>
      </c>
      <c r="E20" s="35" t="str">
        <f>B4</f>
        <v>CAS EMMA</v>
      </c>
      <c r="F20" s="36">
        <v>1</v>
      </c>
      <c r="G20" s="16"/>
      <c r="H20" s="22"/>
      <c r="I20" s="16"/>
      <c r="J20" s="30"/>
      <c r="K20" s="16"/>
      <c r="L20" s="22"/>
      <c r="M20" s="41" t="s">
        <v>688</v>
      </c>
      <c r="N20" s="30"/>
      <c r="O20" s="48"/>
      <c r="P20" s="16"/>
      <c r="Q20" s="16"/>
      <c r="R20" s="16"/>
      <c r="S20" s="16"/>
    </row>
    <row r="21" spans="1:19" ht="30.75" customHeight="1" thickBot="1">
      <c r="A21" s="25"/>
      <c r="B21" s="51"/>
      <c r="C21" s="50"/>
      <c r="D21" s="37">
        <v>15</v>
      </c>
      <c r="E21" s="38">
        <f>B17</f>
        <v>0</v>
      </c>
      <c r="F21" s="39"/>
      <c r="G21" s="40"/>
      <c r="H21" s="22"/>
      <c r="I21" s="16"/>
      <c r="J21" s="30"/>
      <c r="K21" s="16"/>
      <c r="L21" s="22"/>
      <c r="M21" s="17" t="s">
        <v>661</v>
      </c>
      <c r="N21" s="30"/>
      <c r="O21" s="48"/>
      <c r="P21" s="16"/>
      <c r="Q21" s="16"/>
      <c r="R21" s="16"/>
      <c r="S21" s="16"/>
    </row>
    <row r="22" spans="1:19" ht="30.75" customHeight="1" thickBot="1" thickTop="1">
      <c r="A22" s="25"/>
      <c r="B22" s="51"/>
      <c r="C22" s="50"/>
      <c r="D22" s="18"/>
      <c r="E22" s="41" t="s">
        <v>659</v>
      </c>
      <c r="F22" s="30"/>
      <c r="G22" s="16"/>
      <c r="H22" s="42">
        <v>2</v>
      </c>
      <c r="I22" s="35" t="str">
        <f>IF(Tour1=1,IF(F21&lt;F20,E20,E21),"")</f>
        <v>CAS EMMA</v>
      </c>
      <c r="J22" s="36">
        <v>6</v>
      </c>
      <c r="K22" s="16"/>
      <c r="L22" s="22"/>
      <c r="M22" s="35" t="str">
        <f>IF(Tour3=1,IF(N10&lt;N11,M10,M11),"")</f>
        <v>MORVAN JUSTINE</v>
      </c>
      <c r="N22" s="36">
        <v>6</v>
      </c>
      <c r="O22" s="48"/>
      <c r="P22" s="16"/>
      <c r="Q22" s="16"/>
      <c r="R22" s="16"/>
      <c r="S22" s="16"/>
    </row>
    <row r="23" spans="1:19" ht="30.75" customHeight="1" thickBot="1">
      <c r="A23" s="25"/>
      <c r="B23" s="51"/>
      <c r="C23" s="50"/>
      <c r="D23" s="18"/>
      <c r="E23" s="16"/>
      <c r="F23" s="30"/>
      <c r="G23" s="43"/>
      <c r="H23" s="44">
        <v>7</v>
      </c>
      <c r="I23" s="38" t="str">
        <f>IF(Tour1=1,IF(F24&gt;F25,E24,E25),"")</f>
        <v>SIVAULT ROMAIN</v>
      </c>
      <c r="J23" s="39">
        <v>0</v>
      </c>
      <c r="K23" s="40"/>
      <c r="L23" s="22"/>
      <c r="M23" s="38" t="str">
        <f>IF(Tour3=1,IF(N26&lt;N27,M26,M27),"")</f>
        <v>CAS EMMA</v>
      </c>
      <c r="N23" s="39">
        <v>0</v>
      </c>
      <c r="O23" s="48"/>
      <c r="P23" s="16"/>
      <c r="Q23" s="16"/>
      <c r="R23" s="16"/>
      <c r="S23" s="16"/>
    </row>
    <row r="24" spans="1:19" ht="30.75" customHeight="1" thickBot="1" thickTop="1">
      <c r="A24" s="25"/>
      <c r="B24" s="51"/>
      <c r="C24" s="50"/>
      <c r="D24" s="18">
        <v>7</v>
      </c>
      <c r="E24" s="35" t="str">
        <f>B9</f>
        <v>SIVAULT ROMAIN</v>
      </c>
      <c r="F24" s="36">
        <v>6</v>
      </c>
      <c r="G24" s="45"/>
      <c r="H24" s="22"/>
      <c r="I24" s="41" t="s">
        <v>688</v>
      </c>
      <c r="J24" s="30"/>
      <c r="K24" s="43"/>
      <c r="L24" s="22"/>
      <c r="M24" s="41" t="s">
        <v>687</v>
      </c>
      <c r="N24" s="63"/>
      <c r="O24" s="48"/>
      <c r="P24" s="16"/>
      <c r="Q24" s="16"/>
      <c r="R24" s="16"/>
      <c r="S24" s="16"/>
    </row>
    <row r="25" spans="1:19" ht="30.75" customHeight="1" thickBot="1">
      <c r="A25" s="25"/>
      <c r="B25" s="51"/>
      <c r="C25" s="50"/>
      <c r="D25" s="37">
        <v>10</v>
      </c>
      <c r="E25" s="38">
        <f>B12</f>
        <v>0</v>
      </c>
      <c r="F25" s="39"/>
      <c r="G25" s="16"/>
      <c r="H25" s="22"/>
      <c r="I25" s="16"/>
      <c r="J25" s="30"/>
      <c r="K25" s="43"/>
      <c r="L25" s="22"/>
      <c r="M25" s="46"/>
      <c r="N25" s="30"/>
      <c r="O25" s="48"/>
      <c r="P25" s="16"/>
      <c r="Q25" s="16"/>
      <c r="R25" s="16"/>
      <c r="S25" s="16"/>
    </row>
    <row r="26" spans="1:19" ht="30.75" customHeight="1" thickBot="1" thickTop="1">
      <c r="A26" s="25"/>
      <c r="B26" s="64"/>
      <c r="C26" s="17"/>
      <c r="D26" s="18"/>
      <c r="E26" s="41" t="s">
        <v>657</v>
      </c>
      <c r="F26" s="30"/>
      <c r="G26" s="16"/>
      <c r="H26" s="22"/>
      <c r="I26" s="16"/>
      <c r="J26" s="30"/>
      <c r="K26" s="16"/>
      <c r="L26" s="42">
        <v>2</v>
      </c>
      <c r="M26" s="35" t="str">
        <f>IF(Tour2=1,IF(J22&gt;J23,I22,I23),"")</f>
        <v>CAS EMMA</v>
      </c>
      <c r="N26" s="36">
        <v>1</v>
      </c>
      <c r="O26" s="65"/>
      <c r="P26" s="16"/>
      <c r="Q26" s="16"/>
      <c r="R26" s="16"/>
      <c r="S26" s="16"/>
    </row>
    <row r="27" spans="1:19" ht="30.75" customHeight="1" thickBot="1">
      <c r="A27" s="25"/>
      <c r="B27" s="64"/>
      <c r="C27" s="17"/>
      <c r="D27" s="18"/>
      <c r="E27" s="16"/>
      <c r="F27" s="30"/>
      <c r="G27" s="16"/>
      <c r="H27" s="22"/>
      <c r="I27" s="16"/>
      <c r="J27" s="30"/>
      <c r="K27" s="43"/>
      <c r="L27" s="44">
        <v>3</v>
      </c>
      <c r="M27" s="38" t="str">
        <f>IF(Tour2=1,IF(J30&gt;J31,I30,I31),"")</f>
        <v>BAZIN MANON</v>
      </c>
      <c r="N27" s="39">
        <v>7</v>
      </c>
      <c r="O27" s="22"/>
      <c r="P27" s="16"/>
      <c r="Q27" s="16"/>
      <c r="R27" s="16"/>
      <c r="S27" s="16"/>
    </row>
    <row r="28" spans="1:19" ht="30.75" customHeight="1" thickBot="1" thickTop="1">
      <c r="A28" s="25"/>
      <c r="B28" s="64"/>
      <c r="C28" s="17"/>
      <c r="D28" s="18">
        <v>3</v>
      </c>
      <c r="E28" s="35" t="str">
        <f>B5</f>
        <v>THERY LEELOO</v>
      </c>
      <c r="F28" s="36">
        <v>1</v>
      </c>
      <c r="G28" s="16"/>
      <c r="H28" s="22"/>
      <c r="I28" s="16"/>
      <c r="J28" s="30"/>
      <c r="K28" s="43"/>
      <c r="L28" s="22"/>
      <c r="M28" s="41" t="s">
        <v>688</v>
      </c>
      <c r="N28" s="30"/>
      <c r="O28" s="22"/>
      <c r="P28" s="16"/>
      <c r="Q28" s="16"/>
      <c r="R28" s="16"/>
      <c r="S28" s="16"/>
    </row>
    <row r="29" spans="1:19" ht="30.75" customHeight="1" thickBot="1">
      <c r="A29" s="25"/>
      <c r="B29" s="64"/>
      <c r="C29" s="17"/>
      <c r="D29" s="37">
        <v>14</v>
      </c>
      <c r="E29" s="38">
        <f>B16</f>
        <v>0</v>
      </c>
      <c r="F29" s="39"/>
      <c r="G29" s="40"/>
      <c r="H29" s="22"/>
      <c r="I29" s="16"/>
      <c r="J29" s="30"/>
      <c r="K29" s="43"/>
      <c r="L29" s="22"/>
      <c r="M29" s="16"/>
      <c r="N29" s="30"/>
      <c r="O29" s="22"/>
      <c r="P29" s="16"/>
      <c r="Q29" s="16"/>
      <c r="R29" s="16"/>
      <c r="S29" s="16"/>
    </row>
    <row r="30" spans="1:19" ht="30.75" customHeight="1" thickBot="1" thickTop="1">
      <c r="A30" s="25"/>
      <c r="B30" s="64"/>
      <c r="C30" s="17"/>
      <c r="D30" s="18"/>
      <c r="E30" s="41" t="s">
        <v>659</v>
      </c>
      <c r="F30" s="30"/>
      <c r="G30" s="16"/>
      <c r="H30" s="42">
        <v>3</v>
      </c>
      <c r="I30" s="35" t="str">
        <f>IF(Tour1=1,IF(F28&gt;F29,E28,E29),"")</f>
        <v>THERY LEELOO</v>
      </c>
      <c r="J30" s="36">
        <v>4</v>
      </c>
      <c r="K30" s="45"/>
      <c r="L30" s="22"/>
      <c r="M30" s="16"/>
      <c r="N30" s="30"/>
      <c r="O30" s="22"/>
      <c r="P30" s="16"/>
      <c r="Q30" s="16"/>
      <c r="R30" s="16"/>
      <c r="S30" s="16"/>
    </row>
    <row r="31" spans="1:19" ht="30.75" customHeight="1" thickBot="1">
      <c r="A31" s="25"/>
      <c r="B31" s="64"/>
      <c r="C31" s="17"/>
      <c r="D31" s="18"/>
      <c r="E31" s="16"/>
      <c r="F31" s="30"/>
      <c r="G31" s="43"/>
      <c r="H31" s="44">
        <v>6</v>
      </c>
      <c r="I31" s="38" t="str">
        <f>IF(Tour1=1,IF(F32&gt;F33,E32,E33),"")</f>
        <v>BAZIN MANON</v>
      </c>
      <c r="J31" s="39">
        <v>6</v>
      </c>
      <c r="K31" s="16"/>
      <c r="L31" s="22"/>
      <c r="M31" s="16"/>
      <c r="N31" s="30"/>
      <c r="O31" s="22"/>
      <c r="P31" s="16"/>
      <c r="Q31" s="16"/>
      <c r="R31" s="16"/>
      <c r="S31" s="16"/>
    </row>
    <row r="32" spans="1:19" ht="30.75" customHeight="1" thickBot="1" thickTop="1">
      <c r="A32" s="25"/>
      <c r="B32" s="64"/>
      <c r="C32" s="17"/>
      <c r="D32" s="18">
        <v>6</v>
      </c>
      <c r="E32" s="35" t="str">
        <f>B8</f>
        <v>BAZIN MANON</v>
      </c>
      <c r="F32" s="36">
        <v>6</v>
      </c>
      <c r="G32" s="45"/>
      <c r="H32" s="22"/>
      <c r="I32" s="41" t="s">
        <v>689</v>
      </c>
      <c r="J32" s="30"/>
      <c r="K32" s="16"/>
      <c r="L32" s="22"/>
      <c r="M32" s="16"/>
      <c r="N32" s="30"/>
      <c r="O32" s="22"/>
      <c r="P32" s="16"/>
      <c r="Q32" s="16"/>
      <c r="R32" s="16"/>
      <c r="S32" s="16"/>
    </row>
    <row r="33" spans="1:19" ht="30.75" customHeight="1" thickBot="1">
      <c r="A33" s="25"/>
      <c r="B33" s="64"/>
      <c r="C33" s="17"/>
      <c r="D33" s="37">
        <v>11</v>
      </c>
      <c r="E33" s="38">
        <f>B13</f>
        <v>0</v>
      </c>
      <c r="F33" s="39"/>
      <c r="G33" s="16"/>
      <c r="H33" s="22"/>
      <c r="I33" s="16"/>
      <c r="J33" s="30"/>
      <c r="K33" s="16"/>
      <c r="L33" s="22"/>
      <c r="M33" s="16"/>
      <c r="N33" s="30"/>
      <c r="O33" s="22"/>
      <c r="P33" s="16"/>
      <c r="Q33" s="16"/>
      <c r="R33" s="16"/>
      <c r="S33" s="16"/>
    </row>
    <row r="34" spans="1:19" ht="22.5" customHeight="1" thickTop="1">
      <c r="A34" s="16"/>
      <c r="B34" s="16"/>
      <c r="C34" s="17"/>
      <c r="D34" s="18"/>
      <c r="E34" s="41" t="s">
        <v>657</v>
      </c>
      <c r="F34" s="30"/>
      <c r="G34" s="16"/>
      <c r="H34" s="22"/>
      <c r="I34" s="16"/>
      <c r="J34" s="30"/>
      <c r="K34" s="16"/>
      <c r="L34" s="22"/>
      <c r="M34" s="16"/>
      <c r="N34" s="30"/>
      <c r="O34" s="22"/>
      <c r="P34" s="16"/>
      <c r="Q34" s="16"/>
      <c r="R34" s="16"/>
      <c r="S34" s="16"/>
    </row>
    <row r="35" spans="1:19" s="68" customFormat="1" ht="12.75">
      <c r="A35" s="25"/>
      <c r="B35" s="25"/>
      <c r="C35" s="25"/>
      <c r="D35" s="66"/>
      <c r="E35" s="67" t="s">
        <v>662</v>
      </c>
      <c r="F35" s="34"/>
      <c r="G35" s="25"/>
      <c r="H35" s="66"/>
      <c r="I35" s="67" t="s">
        <v>663</v>
      </c>
      <c r="J35" s="34"/>
      <c r="K35" s="25"/>
      <c r="L35" s="66"/>
      <c r="M35" s="25" t="s">
        <v>664</v>
      </c>
      <c r="N35" s="34"/>
      <c r="O35" s="66"/>
      <c r="P35" s="25"/>
      <c r="Q35" s="25"/>
      <c r="R35" s="25"/>
      <c r="S35" s="25"/>
    </row>
    <row r="36" spans="1:19" ht="12.75">
      <c r="A36" s="16"/>
      <c r="B36" s="16"/>
      <c r="C36" s="17"/>
      <c r="D36" s="18"/>
      <c r="E36" s="16"/>
      <c r="F36" s="30"/>
      <c r="G36" s="16"/>
      <c r="H36" s="22"/>
      <c r="I36" s="16"/>
      <c r="J36" s="30"/>
      <c r="K36" s="16"/>
      <c r="L36" s="22"/>
      <c r="M36" s="16"/>
      <c r="N36" s="30"/>
      <c r="O36" s="22"/>
      <c r="P36" s="16"/>
      <c r="Q36" s="16"/>
      <c r="R36" s="16"/>
      <c r="S36" s="16"/>
    </row>
    <row r="37" spans="1:19" ht="12.75">
      <c r="A37" s="16"/>
      <c r="B37" s="16"/>
      <c r="C37" s="17"/>
      <c r="D37" s="18"/>
      <c r="E37" s="16"/>
      <c r="F37" s="30"/>
      <c r="G37" s="16"/>
      <c r="H37" s="22"/>
      <c r="I37" s="16"/>
      <c r="J37" s="30"/>
      <c r="K37" s="16"/>
      <c r="L37" s="22"/>
      <c r="M37" s="16"/>
      <c r="N37" s="30"/>
      <c r="O37" s="22"/>
      <c r="P37" s="16"/>
      <c r="Q37" s="16"/>
      <c r="R37" s="16"/>
      <c r="S37" s="16"/>
    </row>
    <row r="38" spans="1:19" ht="12.75">
      <c r="A38" s="16"/>
      <c r="B38" s="16"/>
      <c r="C38" s="17"/>
      <c r="D38" s="18"/>
      <c r="E38" s="16"/>
      <c r="F38" s="30"/>
      <c r="G38" s="16"/>
      <c r="H38" s="22"/>
      <c r="I38" s="16"/>
      <c r="J38" s="30"/>
      <c r="K38" s="16"/>
      <c r="L38" s="22"/>
      <c r="M38" s="16"/>
      <c r="N38" s="30"/>
      <c r="O38" s="22"/>
      <c r="P38" s="16"/>
      <c r="Q38" s="16"/>
      <c r="R38" s="16"/>
      <c r="S38" s="16"/>
    </row>
    <row r="39" spans="1:19" ht="12.75">
      <c r="A39" s="16"/>
      <c r="B39" s="16"/>
      <c r="C39" s="17"/>
      <c r="D39" s="18"/>
      <c r="E39" s="16"/>
      <c r="F39" s="30"/>
      <c r="G39" s="16"/>
      <c r="H39" s="22"/>
      <c r="I39" s="16"/>
      <c r="J39" s="30"/>
      <c r="K39" s="16"/>
      <c r="L39" s="22"/>
      <c r="M39" s="16"/>
      <c r="N39" s="30"/>
      <c r="O39" s="22"/>
      <c r="P39" s="16"/>
      <c r="Q39" s="16"/>
      <c r="R39" s="16"/>
      <c r="S39" s="16"/>
    </row>
    <row r="40" spans="1:19" ht="12.75">
      <c r="A40" s="16"/>
      <c r="B40" s="16"/>
      <c r="C40" s="17"/>
      <c r="D40" s="18"/>
      <c r="E40" s="16"/>
      <c r="F40" s="30"/>
      <c r="G40" s="16"/>
      <c r="H40" s="22"/>
      <c r="I40" s="16"/>
      <c r="J40" s="30"/>
      <c r="K40" s="16"/>
      <c r="L40" s="22"/>
      <c r="M40" s="16"/>
      <c r="N40" s="30"/>
      <c r="O40" s="22"/>
      <c r="P40" s="16"/>
      <c r="Q40" s="16"/>
      <c r="R40" s="16"/>
      <c r="S40" s="16"/>
    </row>
    <row r="41" spans="1:19" ht="12.75">
      <c r="A41" s="16"/>
      <c r="B41" s="16"/>
      <c r="C41" s="17"/>
      <c r="D41" s="18"/>
      <c r="E41" s="16"/>
      <c r="F41" s="30"/>
      <c r="G41" s="16"/>
      <c r="H41" s="22"/>
      <c r="I41" s="16"/>
      <c r="J41" s="30"/>
      <c r="K41" s="16"/>
      <c r="L41" s="22"/>
      <c r="M41" s="16"/>
      <c r="N41" s="30"/>
      <c r="O41" s="22"/>
      <c r="P41" s="16"/>
      <c r="Q41" s="16"/>
      <c r="R41" s="16"/>
      <c r="S41" s="16"/>
    </row>
    <row r="42" spans="1:19" ht="12.75">
      <c r="A42" s="16"/>
      <c r="B42" s="16"/>
      <c r="C42" s="17"/>
      <c r="D42" s="18"/>
      <c r="E42" s="16"/>
      <c r="F42" s="30"/>
      <c r="G42" s="16"/>
      <c r="H42" s="22"/>
      <c r="I42" s="16"/>
      <c r="J42" s="30"/>
      <c r="K42" s="16"/>
      <c r="L42" s="22"/>
      <c r="M42" s="16"/>
      <c r="N42" s="30"/>
      <c r="O42" s="22"/>
      <c r="P42" s="16"/>
      <c r="Q42" s="16"/>
      <c r="R42" s="16"/>
      <c r="S42" s="16"/>
    </row>
    <row r="43" spans="1:19" ht="12.75">
      <c r="A43" s="16"/>
      <c r="B43" s="16"/>
      <c r="C43" s="17"/>
      <c r="D43" s="18"/>
      <c r="E43" s="16"/>
      <c r="F43" s="30"/>
      <c r="G43" s="16"/>
      <c r="H43" s="22"/>
      <c r="I43" s="16"/>
      <c r="J43" s="30"/>
      <c r="K43" s="16"/>
      <c r="L43" s="22"/>
      <c r="M43" s="16"/>
      <c r="N43" s="30"/>
      <c r="O43" s="22"/>
      <c r="P43" s="16"/>
      <c r="Q43" s="16"/>
      <c r="R43" s="16"/>
      <c r="S43" s="16"/>
    </row>
    <row r="44" spans="1:19" ht="12.75">
      <c r="A44" s="16"/>
      <c r="B44" s="16"/>
      <c r="C44" s="17"/>
      <c r="D44" s="18"/>
      <c r="E44" s="16"/>
      <c r="F44" s="30"/>
      <c r="G44" s="16"/>
      <c r="H44" s="22"/>
      <c r="I44" s="16"/>
      <c r="J44" s="30"/>
      <c r="K44" s="16"/>
      <c r="L44" s="22"/>
      <c r="M44" s="16"/>
      <c r="N44" s="30"/>
      <c r="O44" s="22"/>
      <c r="P44" s="16"/>
      <c r="Q44" s="16"/>
      <c r="R44" s="16"/>
      <c r="S44" s="16"/>
    </row>
    <row r="45" spans="1:19" ht="12.75">
      <c r="A45" s="16"/>
      <c r="B45" s="16"/>
      <c r="C45" s="17"/>
      <c r="D45" s="18"/>
      <c r="E45" s="16"/>
      <c r="F45" s="30"/>
      <c r="G45" s="16"/>
      <c r="H45" s="22"/>
      <c r="I45" s="16"/>
      <c r="J45" s="30"/>
      <c r="K45" s="16"/>
      <c r="L45" s="22"/>
      <c r="M45" s="16"/>
      <c r="N45" s="30"/>
      <c r="O45" s="22"/>
      <c r="P45" s="16"/>
      <c r="Q45" s="16"/>
      <c r="R45" s="16"/>
      <c r="S45" s="16"/>
    </row>
    <row r="46" spans="1:19" ht="12.75">
      <c r="A46" s="16"/>
      <c r="B46" s="16"/>
      <c r="C46" s="17"/>
      <c r="D46" s="18"/>
      <c r="E46" s="16"/>
      <c r="F46" s="30"/>
      <c r="G46" s="16"/>
      <c r="H46" s="22"/>
      <c r="I46" s="16"/>
      <c r="J46" s="30"/>
      <c r="K46" s="16"/>
      <c r="L46" s="22"/>
      <c r="M46" s="16"/>
      <c r="N46" s="30"/>
      <c r="O46" s="22"/>
      <c r="P46" s="16"/>
      <c r="Q46" s="16"/>
      <c r="R46" s="16"/>
      <c r="S46" s="16"/>
    </row>
    <row r="47" spans="1:19" ht="12.75">
      <c r="A47" s="16"/>
      <c r="B47" s="16"/>
      <c r="C47" s="17"/>
      <c r="D47" s="18"/>
      <c r="E47" s="16"/>
      <c r="F47" s="30"/>
      <c r="G47" s="16"/>
      <c r="H47" s="22"/>
      <c r="I47" s="16"/>
      <c r="J47" s="30"/>
      <c r="K47" s="16"/>
      <c r="L47" s="22"/>
      <c r="M47" s="16"/>
      <c r="N47" s="30"/>
      <c r="O47" s="22"/>
      <c r="P47" s="16"/>
      <c r="Q47" s="16"/>
      <c r="R47" s="16"/>
      <c r="S47" s="16"/>
    </row>
    <row r="48" spans="1:19" ht="12.75">
      <c r="A48" s="16"/>
      <c r="B48" s="16"/>
      <c r="C48" s="17"/>
      <c r="D48" s="18"/>
      <c r="E48" s="16"/>
      <c r="F48" s="30"/>
      <c r="G48" s="16"/>
      <c r="H48" s="22"/>
      <c r="I48" s="16"/>
      <c r="J48" s="30"/>
      <c r="K48" s="16"/>
      <c r="L48" s="22"/>
      <c r="M48" s="16"/>
      <c r="N48" s="30"/>
      <c r="O48" s="22"/>
      <c r="P48" s="16"/>
      <c r="Q48" s="16"/>
      <c r="R48" s="16"/>
      <c r="S48" s="16"/>
    </row>
    <row r="49" spans="1:19" ht="12.75">
      <c r="A49" s="16"/>
      <c r="B49" s="16"/>
      <c r="C49" s="17"/>
      <c r="D49" s="18"/>
      <c r="E49" s="16"/>
      <c r="F49" s="30"/>
      <c r="G49" s="16"/>
      <c r="H49" s="22"/>
      <c r="I49" s="16"/>
      <c r="J49" s="30"/>
      <c r="K49" s="16"/>
      <c r="L49" s="22"/>
      <c r="M49" s="16"/>
      <c r="N49" s="30"/>
      <c r="O49" s="22"/>
      <c r="P49" s="16"/>
      <c r="Q49" s="16"/>
      <c r="R49" s="16"/>
      <c r="S49" s="16"/>
    </row>
    <row r="50" spans="1:19" ht="12.75">
      <c r="A50" s="16"/>
      <c r="B50" s="16"/>
      <c r="C50" s="17"/>
      <c r="D50" s="18"/>
      <c r="E50" s="16"/>
      <c r="F50" s="30"/>
      <c r="G50" s="16"/>
      <c r="H50" s="22"/>
      <c r="I50" s="16"/>
      <c r="J50" s="30"/>
      <c r="K50" s="16"/>
      <c r="L50" s="22"/>
      <c r="M50" s="16"/>
      <c r="N50" s="30"/>
      <c r="O50" s="22"/>
      <c r="P50" s="16"/>
      <c r="Q50" s="16"/>
      <c r="R50" s="16"/>
      <c r="S50" s="16"/>
    </row>
    <row r="51" spans="1:19" ht="12.75">
      <c r="A51" s="16"/>
      <c r="B51" s="16"/>
      <c r="C51" s="17"/>
      <c r="D51" s="18"/>
      <c r="E51" s="16"/>
      <c r="F51" s="30"/>
      <c r="G51" s="16"/>
      <c r="H51" s="22"/>
      <c r="I51" s="16"/>
      <c r="J51" s="30"/>
      <c r="K51" s="16"/>
      <c r="L51" s="22"/>
      <c r="M51" s="16"/>
      <c r="N51" s="30"/>
      <c r="O51" s="22"/>
      <c r="P51" s="16"/>
      <c r="Q51" s="16"/>
      <c r="R51" s="16"/>
      <c r="S51" s="16"/>
    </row>
    <row r="52" spans="1:19" ht="12.75">
      <c r="A52" s="16"/>
      <c r="B52" s="16"/>
      <c r="C52" s="17"/>
      <c r="D52" s="18"/>
      <c r="E52" s="16"/>
      <c r="F52" s="30"/>
      <c r="G52" s="16"/>
      <c r="H52" s="22"/>
      <c r="I52" s="16"/>
      <c r="J52" s="30"/>
      <c r="K52" s="16"/>
      <c r="L52" s="22"/>
      <c r="M52" s="16"/>
      <c r="N52" s="30"/>
      <c r="O52" s="22"/>
      <c r="P52" s="16"/>
      <c r="Q52" s="16"/>
      <c r="R52" s="16"/>
      <c r="S52" s="16"/>
    </row>
  </sheetData>
  <sheetProtection/>
  <mergeCells count="1">
    <mergeCell ref="G1:I1"/>
  </mergeCells>
  <printOptions horizontalCentered="1" verticalCentered="1"/>
  <pageMargins left="0" right="0" top="0" bottom="0" header="0.1968503937007874" footer="0.2755905511811024"/>
  <pageSetup fitToHeight="1" fitToWidth="1" horizontalDpi="300" verticalDpi="300" orientation="portrait" paperSize="9" scale="7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S36"/>
  <sheetViews>
    <sheetView zoomScalePageLayoutView="0" workbookViewId="0" topLeftCell="F14">
      <selection activeCell="M15" sqref="M15"/>
    </sheetView>
  </sheetViews>
  <sheetFormatPr defaultColWidth="11.421875" defaultRowHeight="12.75"/>
  <cols>
    <col min="1" max="1" width="3.8515625" style="69" customWidth="1"/>
    <col min="2" max="2" width="20.57421875" style="24" customWidth="1"/>
    <col min="3" max="3" width="7.421875" style="69" bestFit="1" customWidth="1"/>
    <col min="4" max="4" width="4.57421875" style="91" customWidth="1"/>
    <col min="5" max="5" width="22.8515625" style="24" customWidth="1"/>
    <col min="6" max="6" width="6.7109375" style="27" customWidth="1"/>
    <col min="7" max="7" width="3.00390625" style="18" bestFit="1" customWidth="1"/>
    <col min="8" max="8" width="23.7109375" style="24" customWidth="1"/>
    <col min="9" max="9" width="6.421875" style="27" customWidth="1"/>
    <col min="10" max="10" width="1.7109375" style="16" customWidth="1"/>
    <col min="11" max="11" width="2.7109375" style="22" customWidth="1"/>
    <col min="12" max="12" width="23.00390625" style="24" customWidth="1"/>
    <col min="13" max="13" width="6.421875" style="27" customWidth="1"/>
    <col min="14" max="14" width="1.7109375" style="24" customWidth="1"/>
    <col min="15" max="15" width="3.421875" style="71" customWidth="1"/>
    <col min="16" max="16" width="23.7109375" style="24" customWidth="1"/>
    <col min="17" max="17" width="6.00390625" style="27" customWidth="1"/>
    <col min="18" max="18" width="2.140625" style="22" customWidth="1"/>
    <col min="19" max="19" width="1.7109375" style="16" customWidth="1"/>
    <col min="20" max="20" width="0.71875" style="24" customWidth="1"/>
    <col min="21" max="21" width="0.85546875" style="24" customWidth="1"/>
    <col min="22" max="16384" width="11.421875" style="24" customWidth="1"/>
  </cols>
  <sheetData>
    <row r="1" spans="1:17" ht="27.75" customHeight="1" thickBot="1" thickTop="1">
      <c r="A1" s="16"/>
      <c r="B1" s="16"/>
      <c r="C1" s="17"/>
      <c r="D1" s="26"/>
      <c r="E1" s="72"/>
      <c r="F1" s="21" t="s">
        <v>650</v>
      </c>
      <c r="H1" s="73" t="s">
        <v>649</v>
      </c>
      <c r="I1" s="74" t="s">
        <v>651</v>
      </c>
      <c r="J1" s="114" t="s">
        <v>675</v>
      </c>
      <c r="K1" s="115"/>
      <c r="L1" s="116"/>
      <c r="M1" s="21" t="s">
        <v>668</v>
      </c>
      <c r="N1" s="16"/>
      <c r="O1" s="22"/>
      <c r="P1" s="16" t="s">
        <v>652</v>
      </c>
      <c r="Q1" s="23">
        <v>1</v>
      </c>
    </row>
    <row r="2" spans="1:16" ht="15" customHeight="1" thickBot="1" thickTop="1">
      <c r="A2" s="25" t="s">
        <v>653</v>
      </c>
      <c r="B2" s="25" t="s">
        <v>3</v>
      </c>
      <c r="C2" s="25" t="s">
        <v>654</v>
      </c>
      <c r="D2" s="26"/>
      <c r="E2" s="16" t="s">
        <v>655</v>
      </c>
      <c r="F2" s="23">
        <v>1</v>
      </c>
      <c r="H2" s="16" t="s">
        <v>655</v>
      </c>
      <c r="I2" s="23">
        <v>1</v>
      </c>
      <c r="J2" s="17"/>
      <c r="K2" s="26"/>
      <c r="L2" s="16" t="s">
        <v>655</v>
      </c>
      <c r="M2" s="23">
        <v>1</v>
      </c>
      <c r="N2" s="17"/>
      <c r="O2" s="26"/>
      <c r="P2" s="75" t="s">
        <v>656</v>
      </c>
    </row>
    <row r="3" spans="1:17" ht="31.5" customHeight="1" thickBot="1" thickTop="1">
      <c r="A3" s="68">
        <v>1</v>
      </c>
      <c r="B3" s="101" t="s">
        <v>46</v>
      </c>
      <c r="C3" s="29"/>
      <c r="D3" s="76">
        <v>21</v>
      </c>
      <c r="E3" s="77">
        <f>VLOOKUP(D3,matrice,2,)</f>
        <v>0</v>
      </c>
      <c r="F3" s="78"/>
      <c r="H3" s="16"/>
      <c r="I3" s="30"/>
      <c r="L3" s="16"/>
      <c r="M3" s="16"/>
      <c r="N3" s="31"/>
      <c r="O3" s="79">
        <v>1</v>
      </c>
      <c r="P3" s="117" t="str">
        <f>IF(Podium=1,IF(Q19&gt;Q18,P19,P18),"")</f>
        <v>LONGEIN AURELIE</v>
      </c>
      <c r="Q3" s="117"/>
    </row>
    <row r="4" spans="1:17" ht="31.5" customHeight="1" thickBot="1" thickTop="1">
      <c r="A4" s="68">
        <v>2</v>
      </c>
      <c r="B4" s="101" t="s">
        <v>25</v>
      </c>
      <c r="C4" s="29"/>
      <c r="D4" s="76">
        <v>12</v>
      </c>
      <c r="E4" s="80">
        <f aca="true" t="shared" si="0" ref="E4:E34">VLOOKUP(D4,matrice,2)</f>
        <v>0</v>
      </c>
      <c r="F4" s="81"/>
      <c r="G4" s="82">
        <v>12</v>
      </c>
      <c r="H4" s="77">
        <f>IF(Tour1=1,IF(F3&gt;F4,E3,E4),"")</f>
        <v>0</v>
      </c>
      <c r="I4" s="78">
        <v>0</v>
      </c>
      <c r="L4" s="16"/>
      <c r="M4" s="21"/>
      <c r="N4" s="31"/>
      <c r="O4" s="79">
        <v>2</v>
      </c>
      <c r="P4" s="117" t="str">
        <f>IF(Podium=1,IF(Q18&lt;Q19,P18,P19),"")</f>
        <v>CHAMPION BEATRICE</v>
      </c>
      <c r="Q4" s="117"/>
    </row>
    <row r="5" spans="1:17" ht="33" customHeight="1" thickBot="1" thickTop="1">
      <c r="A5" s="68">
        <v>3</v>
      </c>
      <c r="B5" s="101" t="s">
        <v>32</v>
      </c>
      <c r="C5" s="29"/>
      <c r="D5" s="76">
        <v>28</v>
      </c>
      <c r="E5" s="77">
        <f t="shared" si="0"/>
        <v>0</v>
      </c>
      <c r="F5" s="78"/>
      <c r="G5" s="83">
        <v>5</v>
      </c>
      <c r="H5" s="80" t="str">
        <f>IF(Tour1=1,IF(F5&gt;F6,E5,E6),"")</f>
        <v>BARON CECILE</v>
      </c>
      <c r="I5" s="81">
        <v>6</v>
      </c>
      <c r="J5" s="40"/>
      <c r="L5" s="16"/>
      <c r="M5" s="30"/>
      <c r="N5" s="16"/>
      <c r="O5" s="79">
        <v>3</v>
      </c>
      <c r="P5" s="117" t="str">
        <f>IF(Podium=1,IF(Q22&gt;Q23,P22,P23),"")</f>
        <v>BOISAUBERT AUDREY</v>
      </c>
      <c r="Q5" s="117"/>
    </row>
    <row r="6" spans="1:17" ht="31.5" customHeight="1" thickBot="1" thickTop="1">
      <c r="A6" s="68">
        <v>4</v>
      </c>
      <c r="B6" s="101" t="s">
        <v>18</v>
      </c>
      <c r="C6" s="29"/>
      <c r="D6" s="76">
        <v>5</v>
      </c>
      <c r="E6" s="80" t="str">
        <f t="shared" si="0"/>
        <v>BARON CECILE</v>
      </c>
      <c r="F6" s="81"/>
      <c r="H6" s="41" t="s">
        <v>677</v>
      </c>
      <c r="I6" s="30"/>
      <c r="K6" s="42">
        <v>5</v>
      </c>
      <c r="L6" s="77" t="str">
        <f>IF(Tour2=1,IF(I4&gt;I5,H4,H5),"")</f>
        <v>BARON CECILE</v>
      </c>
      <c r="M6" s="78">
        <v>0</v>
      </c>
      <c r="N6" s="16"/>
      <c r="O6" s="22"/>
      <c r="P6" s="16"/>
      <c r="Q6" s="30" t="s">
        <v>669</v>
      </c>
    </row>
    <row r="7" spans="1:17" ht="31.5" customHeight="1" thickBot="1" thickTop="1">
      <c r="A7" s="68">
        <v>5</v>
      </c>
      <c r="B7" s="101" t="s">
        <v>60</v>
      </c>
      <c r="C7" s="29"/>
      <c r="D7" s="76">
        <v>20</v>
      </c>
      <c r="E7" s="77">
        <f t="shared" si="0"/>
        <v>0</v>
      </c>
      <c r="F7" s="78"/>
      <c r="H7" s="16"/>
      <c r="I7" s="30"/>
      <c r="J7" s="43"/>
      <c r="K7" s="44">
        <v>4</v>
      </c>
      <c r="L7" s="80" t="str">
        <f>IF(Tour2=1,IF(I8&gt;I9,H8,H9),"")</f>
        <v>LONGEIN AURELIE</v>
      </c>
      <c r="M7" s="81">
        <v>6</v>
      </c>
      <c r="N7" s="40"/>
      <c r="O7" s="22"/>
      <c r="P7" s="16" t="s">
        <v>655</v>
      </c>
      <c r="Q7" s="23">
        <v>1</v>
      </c>
    </row>
    <row r="8" spans="1:15" ht="31.5" customHeight="1" thickBot="1" thickTop="1">
      <c r="A8" s="68">
        <v>6</v>
      </c>
      <c r="B8" s="101" t="s">
        <v>81</v>
      </c>
      <c r="C8" s="29"/>
      <c r="D8" s="76">
        <v>13</v>
      </c>
      <c r="E8" s="80">
        <f t="shared" si="0"/>
        <v>0</v>
      </c>
      <c r="F8" s="81"/>
      <c r="G8" s="82">
        <v>13</v>
      </c>
      <c r="H8" s="77">
        <f>IF(Tour1=1,IF(F7&gt;F8,E7,E8),"")</f>
        <v>0</v>
      </c>
      <c r="I8" s="78">
        <v>0</v>
      </c>
      <c r="J8" s="45"/>
      <c r="L8" s="41" t="s">
        <v>679</v>
      </c>
      <c r="M8" s="30"/>
      <c r="N8" s="43"/>
      <c r="O8" s="22"/>
    </row>
    <row r="9" spans="1:15" ht="31.5" customHeight="1" thickBot="1" thickTop="1">
      <c r="A9" s="68">
        <v>7</v>
      </c>
      <c r="B9" s="101" t="s">
        <v>11</v>
      </c>
      <c r="C9" s="29"/>
      <c r="D9" s="76">
        <v>29</v>
      </c>
      <c r="E9" s="77">
        <f t="shared" si="0"/>
        <v>0</v>
      </c>
      <c r="F9" s="78"/>
      <c r="G9" s="83">
        <v>4</v>
      </c>
      <c r="H9" s="80" t="str">
        <f>IF(Tour1=1,IF(F9&gt;F10,E9,E10),"")</f>
        <v>LONGEIN AURELIE</v>
      </c>
      <c r="I9" s="81">
        <v>6</v>
      </c>
      <c r="L9" s="16"/>
      <c r="M9" s="30"/>
      <c r="N9" s="43"/>
      <c r="O9" s="22"/>
    </row>
    <row r="10" spans="1:17" ht="31.5" customHeight="1" thickBot="1" thickTop="1">
      <c r="A10" s="68">
        <v>8</v>
      </c>
      <c r="B10" s="101" t="s">
        <v>53</v>
      </c>
      <c r="C10" s="29"/>
      <c r="D10" s="76">
        <v>4</v>
      </c>
      <c r="E10" s="80" t="str">
        <f t="shared" si="0"/>
        <v>LONGEIN AURELIE</v>
      </c>
      <c r="F10" s="81"/>
      <c r="H10" s="41" t="s">
        <v>678</v>
      </c>
      <c r="I10" s="30"/>
      <c r="L10" s="16"/>
      <c r="M10" s="30"/>
      <c r="N10" s="16"/>
      <c r="O10" s="42">
        <v>4</v>
      </c>
      <c r="P10" s="77" t="str">
        <f>IF(Tour3=1,IF(M6&gt;M7,L6,L7),"")</f>
        <v>LONGEIN AURELIE</v>
      </c>
      <c r="Q10" s="78">
        <v>6</v>
      </c>
    </row>
    <row r="11" spans="1:18" ht="31.5" customHeight="1" thickBot="1" thickTop="1">
      <c r="A11" s="68">
        <v>9</v>
      </c>
      <c r="B11" s="101" t="s">
        <v>74</v>
      </c>
      <c r="C11" s="29"/>
      <c r="D11" s="76">
        <v>24</v>
      </c>
      <c r="E11" s="77">
        <f t="shared" si="0"/>
        <v>0</v>
      </c>
      <c r="F11" s="78"/>
      <c r="H11" s="16"/>
      <c r="I11" s="30"/>
      <c r="L11" s="16"/>
      <c r="M11" s="30"/>
      <c r="N11" s="43"/>
      <c r="O11" s="44">
        <v>1</v>
      </c>
      <c r="P11" s="80" t="str">
        <f>IF(Tour3=1,IF(M14&gt;M15,L14,L15),"")</f>
        <v>BOISAUBERT AUDREY</v>
      </c>
      <c r="Q11" s="81">
        <v>0</v>
      </c>
      <c r="R11" s="47"/>
    </row>
    <row r="12" spans="1:18" ht="31.5" customHeight="1" thickBot="1" thickTop="1">
      <c r="A12" s="68">
        <v>10</v>
      </c>
      <c r="B12" s="101" t="s">
        <v>39</v>
      </c>
      <c r="C12" s="29"/>
      <c r="D12" s="76">
        <v>9</v>
      </c>
      <c r="E12" s="80" t="str">
        <f t="shared" si="0"/>
        <v>WOLFF SANDRINE</v>
      </c>
      <c r="F12" s="81"/>
      <c r="G12" s="82">
        <v>9</v>
      </c>
      <c r="H12" s="77" t="str">
        <f>IF(Tour1=1,IF(F11&gt;F12,E11,E12),"")</f>
        <v>WOLFF SANDRINE</v>
      </c>
      <c r="I12" s="78">
        <v>6</v>
      </c>
      <c r="L12" s="16"/>
      <c r="M12" s="30"/>
      <c r="N12" s="43"/>
      <c r="O12" s="22"/>
      <c r="P12" s="41" t="s">
        <v>680</v>
      </c>
      <c r="Q12" s="30"/>
      <c r="R12" s="48"/>
    </row>
    <row r="13" spans="1:18" ht="31.5" customHeight="1" thickBot="1" thickTop="1">
      <c r="A13" s="68">
        <v>11</v>
      </c>
      <c r="B13" s="101" t="s">
        <v>67</v>
      </c>
      <c r="C13" s="29"/>
      <c r="D13" s="76">
        <v>25</v>
      </c>
      <c r="E13" s="77">
        <f t="shared" si="0"/>
        <v>0</v>
      </c>
      <c r="F13" s="78"/>
      <c r="G13" s="83">
        <v>8</v>
      </c>
      <c r="H13" s="80" t="str">
        <f>IF(Tour1=1,IF(F13&gt;F14,E13,E14),"")</f>
        <v>BERNARD CANDY</v>
      </c>
      <c r="I13" s="81">
        <v>5</v>
      </c>
      <c r="J13" s="40"/>
      <c r="L13" s="16"/>
      <c r="M13" s="30"/>
      <c r="N13" s="43"/>
      <c r="O13" s="22"/>
      <c r="P13" s="16"/>
      <c r="Q13" s="30"/>
      <c r="R13" s="48"/>
    </row>
    <row r="14" spans="1:18" ht="31.5" customHeight="1" thickBot="1" thickTop="1">
      <c r="A14" s="68">
        <v>12</v>
      </c>
      <c r="B14" s="28"/>
      <c r="C14" s="29"/>
      <c r="D14" s="76">
        <v>8</v>
      </c>
      <c r="E14" s="80" t="str">
        <f t="shared" si="0"/>
        <v>BERNARD CANDY</v>
      </c>
      <c r="F14" s="81"/>
      <c r="H14" s="41" t="s">
        <v>679</v>
      </c>
      <c r="I14" s="30"/>
      <c r="K14" s="42">
        <v>8</v>
      </c>
      <c r="L14" s="35" t="str">
        <f>IF(Tour2=1,IF(I12&gt;I13,H12,H13),"")</f>
        <v>WOLFF SANDRINE</v>
      </c>
      <c r="M14" s="36">
        <v>0</v>
      </c>
      <c r="N14" s="45"/>
      <c r="O14" s="22"/>
      <c r="P14" s="16"/>
      <c r="Q14" s="30"/>
      <c r="R14" s="48"/>
    </row>
    <row r="15" spans="1:18" ht="31.5" customHeight="1" thickBot="1" thickTop="1">
      <c r="A15" s="68">
        <v>13</v>
      </c>
      <c r="B15" s="84"/>
      <c r="C15" s="85"/>
      <c r="D15" s="76">
        <v>17</v>
      </c>
      <c r="E15" s="77">
        <f t="shared" si="0"/>
        <v>0</v>
      </c>
      <c r="F15" s="78"/>
      <c r="H15" s="16"/>
      <c r="I15" s="30"/>
      <c r="J15" s="43"/>
      <c r="K15" s="44">
        <v>1</v>
      </c>
      <c r="L15" s="38" t="str">
        <f>IF(Tour2=1,IF(I16&gt;I17,H16,H17),"")</f>
        <v>BOISAUBERT AUDREY</v>
      </c>
      <c r="M15" s="39">
        <v>6</v>
      </c>
      <c r="N15" s="16"/>
      <c r="O15" s="22"/>
      <c r="P15" s="16"/>
      <c r="Q15" s="30"/>
      <c r="R15" s="48"/>
    </row>
    <row r="16" spans="1:18" ht="31.5" customHeight="1" thickBot="1" thickTop="1">
      <c r="A16" s="68">
        <v>14</v>
      </c>
      <c r="B16" s="84"/>
      <c r="C16" s="85"/>
      <c r="D16" s="76">
        <v>16</v>
      </c>
      <c r="E16" s="80">
        <f t="shared" si="0"/>
        <v>0</v>
      </c>
      <c r="F16" s="81"/>
      <c r="G16" s="82">
        <v>16</v>
      </c>
      <c r="H16" s="77">
        <f>IF(Tour1=1,IF(F15&gt;F16,E15,E16),"")</f>
        <v>0</v>
      </c>
      <c r="I16" s="78">
        <v>0</v>
      </c>
      <c r="J16" s="45"/>
      <c r="L16" s="41" t="s">
        <v>680</v>
      </c>
      <c r="M16" s="30"/>
      <c r="N16" s="16"/>
      <c r="O16" s="22"/>
      <c r="P16" s="16"/>
      <c r="Q16" s="30"/>
      <c r="R16" s="48"/>
    </row>
    <row r="17" spans="1:18" ht="31.5" customHeight="1" thickBot="1" thickTop="1">
      <c r="A17" s="68">
        <v>15</v>
      </c>
      <c r="B17" s="84"/>
      <c r="C17" s="85"/>
      <c r="D17" s="76">
        <v>32</v>
      </c>
      <c r="E17" s="77">
        <f t="shared" si="0"/>
        <v>0</v>
      </c>
      <c r="F17" s="78"/>
      <c r="G17" s="83">
        <v>1</v>
      </c>
      <c r="H17" s="80" t="str">
        <f>IF(Tour1=1,IF(F17&gt;F18,E17,E18),"")</f>
        <v>BOISAUBERT AUDREY</v>
      </c>
      <c r="I17" s="81">
        <v>6</v>
      </c>
      <c r="L17" s="16"/>
      <c r="M17" s="30"/>
      <c r="N17" s="16"/>
      <c r="O17" s="22"/>
      <c r="P17" s="46" t="s">
        <v>660</v>
      </c>
      <c r="Q17" s="30"/>
      <c r="R17" s="48"/>
    </row>
    <row r="18" spans="1:19" ht="31.5" customHeight="1" thickBot="1" thickTop="1">
      <c r="A18" s="68">
        <v>16</v>
      </c>
      <c r="B18" s="84"/>
      <c r="C18" s="85"/>
      <c r="D18" s="76">
        <v>1</v>
      </c>
      <c r="E18" s="80" t="str">
        <f t="shared" si="0"/>
        <v>BOISAUBERT AUDREY</v>
      </c>
      <c r="F18" s="81"/>
      <c r="H18" s="52" t="s">
        <v>680</v>
      </c>
      <c r="I18" s="53"/>
      <c r="J18" s="54"/>
      <c r="K18" s="55"/>
      <c r="L18" s="54"/>
      <c r="M18" s="53"/>
      <c r="N18" s="54"/>
      <c r="O18" s="86"/>
      <c r="P18" s="77" t="str">
        <f>IF(Tour4=1,IF(Q10&gt;Q11,P10,P11),"")</f>
        <v>LONGEIN AURELIE</v>
      </c>
      <c r="Q18" s="78">
        <v>6</v>
      </c>
      <c r="R18" s="56">
        <v>1</v>
      </c>
      <c r="S18" s="57"/>
    </row>
    <row r="19" spans="1:19" ht="31.5" customHeight="1" thickBot="1" thickTop="1">
      <c r="A19" s="68">
        <v>17</v>
      </c>
      <c r="B19" s="49"/>
      <c r="C19" s="85"/>
      <c r="D19" s="76">
        <v>2</v>
      </c>
      <c r="E19" s="77" t="str">
        <f t="shared" si="0"/>
        <v>CHAMPION BEATRICE</v>
      </c>
      <c r="F19" s="78"/>
      <c r="H19" s="59"/>
      <c r="I19" s="60"/>
      <c r="J19" s="59"/>
      <c r="K19" s="61"/>
      <c r="L19" s="59"/>
      <c r="M19" s="60"/>
      <c r="N19" s="59"/>
      <c r="O19" s="87"/>
      <c r="P19" s="80" t="str">
        <f>IF(Tour4=1,IF(Q27&gt;Q26,P27,P26),"")</f>
        <v>CHAMPION BEATRICE</v>
      </c>
      <c r="Q19" s="81">
        <v>0</v>
      </c>
      <c r="R19" s="62">
        <v>2</v>
      </c>
      <c r="S19" s="57"/>
    </row>
    <row r="20" spans="1:18" ht="31.5" customHeight="1" thickBot="1" thickTop="1">
      <c r="A20" s="68">
        <v>18</v>
      </c>
      <c r="B20" s="49"/>
      <c r="C20" s="85"/>
      <c r="D20" s="76">
        <v>31</v>
      </c>
      <c r="E20" s="80">
        <f t="shared" si="0"/>
        <v>0</v>
      </c>
      <c r="F20" s="81"/>
      <c r="G20" s="82">
        <v>2</v>
      </c>
      <c r="H20" s="77" t="str">
        <f>IF(Tour1=1,IF(F20&gt;F19,E20,E19),"")</f>
        <v>CHAMPION BEATRICE</v>
      </c>
      <c r="I20" s="78">
        <v>6</v>
      </c>
      <c r="L20" s="16"/>
      <c r="M20" s="30"/>
      <c r="N20" s="16"/>
      <c r="O20" s="22"/>
      <c r="P20" s="41" t="s">
        <v>685</v>
      </c>
      <c r="Q20" s="30"/>
      <c r="R20" s="48"/>
    </row>
    <row r="21" spans="1:18" ht="31.5" customHeight="1" thickBot="1" thickTop="1">
      <c r="A21" s="68">
        <v>19</v>
      </c>
      <c r="B21" s="49"/>
      <c r="C21" s="85"/>
      <c r="D21" s="76">
        <v>15</v>
      </c>
      <c r="E21" s="77">
        <f t="shared" si="0"/>
        <v>0</v>
      </c>
      <c r="F21" s="78"/>
      <c r="G21" s="83">
        <v>15</v>
      </c>
      <c r="H21" s="80">
        <f>IF(Tour1=1,IF(F22&gt;F21,E22,E21),"")</f>
        <v>0</v>
      </c>
      <c r="I21" s="81">
        <v>0</v>
      </c>
      <c r="J21" s="40"/>
      <c r="L21" s="16"/>
      <c r="M21" s="30"/>
      <c r="N21" s="16"/>
      <c r="O21" s="22"/>
      <c r="P21" s="17" t="s">
        <v>661</v>
      </c>
      <c r="Q21" s="30"/>
      <c r="R21" s="48"/>
    </row>
    <row r="22" spans="1:18" ht="31.5" customHeight="1" thickBot="1" thickTop="1">
      <c r="A22" s="68">
        <v>20</v>
      </c>
      <c r="B22" s="49"/>
      <c r="C22" s="85"/>
      <c r="D22" s="76">
        <v>18</v>
      </c>
      <c r="E22" s="80">
        <f t="shared" si="0"/>
        <v>0</v>
      </c>
      <c r="F22" s="81"/>
      <c r="H22" s="41" t="s">
        <v>681</v>
      </c>
      <c r="I22" s="30"/>
      <c r="K22" s="42">
        <v>2</v>
      </c>
      <c r="L22" s="35" t="str">
        <f>IF(Tour2=1,IF(I21&gt;I20,H21,H20),"")</f>
        <v>CHAMPION BEATRICE</v>
      </c>
      <c r="M22" s="36">
        <v>6</v>
      </c>
      <c r="N22" s="16"/>
      <c r="O22" s="22"/>
      <c r="P22" s="77" t="str">
        <f>IF(Tour4=1,IF(Q10&gt;Q11,P11,P10),"")</f>
        <v>BOISAUBERT AUDREY</v>
      </c>
      <c r="Q22" s="78">
        <v>6</v>
      </c>
      <c r="R22" s="48"/>
    </row>
    <row r="23" spans="1:18" ht="31.5" customHeight="1" thickBot="1" thickTop="1">
      <c r="A23" s="68">
        <v>21</v>
      </c>
      <c r="B23" s="51"/>
      <c r="C23" s="85"/>
      <c r="D23" s="76">
        <v>7</v>
      </c>
      <c r="E23" s="77" t="str">
        <f t="shared" si="0"/>
        <v>BONNEFOND MARIE</v>
      </c>
      <c r="F23" s="78"/>
      <c r="H23" s="16"/>
      <c r="I23" s="30"/>
      <c r="J23" s="43"/>
      <c r="K23" s="44">
        <v>7</v>
      </c>
      <c r="L23" s="38" t="str">
        <f>IF(Tour2=1,IF(I25&gt;I24,H25,H24),"")</f>
        <v>BONNEFOND MARIE</v>
      </c>
      <c r="M23" s="39">
        <v>0</v>
      </c>
      <c r="N23" s="40"/>
      <c r="O23" s="22"/>
      <c r="P23" s="80" t="str">
        <f>IF(Tour4=1,IF(Q26&lt;Q27,P26,P27),"")</f>
        <v>MINATCHY CARINE</v>
      </c>
      <c r="Q23" s="81">
        <v>0</v>
      </c>
      <c r="R23" s="48"/>
    </row>
    <row r="24" spans="1:18" ht="31.5" customHeight="1" thickBot="1" thickTop="1">
      <c r="A24" s="68">
        <v>22</v>
      </c>
      <c r="B24" s="51"/>
      <c r="C24" s="85"/>
      <c r="D24" s="76">
        <v>26</v>
      </c>
      <c r="E24" s="80">
        <f t="shared" si="0"/>
        <v>0</v>
      </c>
      <c r="F24" s="81"/>
      <c r="G24" s="82">
        <v>7</v>
      </c>
      <c r="H24" s="77" t="str">
        <f>IF(Tour1=1,IF(F24&gt;F23,E24,E23),"")</f>
        <v>BONNEFOND MARIE</v>
      </c>
      <c r="I24" s="78">
        <v>6</v>
      </c>
      <c r="J24" s="45"/>
      <c r="L24" s="41" t="s">
        <v>681</v>
      </c>
      <c r="M24" s="30"/>
      <c r="N24" s="43"/>
      <c r="O24" s="22"/>
      <c r="P24" s="41" t="s">
        <v>678</v>
      </c>
      <c r="Q24" s="63"/>
      <c r="R24" s="48"/>
    </row>
    <row r="25" spans="1:18" ht="31.5" customHeight="1" thickBot="1" thickTop="1">
      <c r="A25" s="68">
        <v>23</v>
      </c>
      <c r="B25" s="51"/>
      <c r="C25" s="85"/>
      <c r="D25" s="76">
        <v>10</v>
      </c>
      <c r="E25" s="77" t="str">
        <f t="shared" si="0"/>
        <v>VASSEUR MARIE-ALINE</v>
      </c>
      <c r="F25" s="78"/>
      <c r="G25" s="83">
        <v>10</v>
      </c>
      <c r="H25" s="80" t="str">
        <f>IF(Tour1=1,IF(F26&gt;F25,E26,E25),"")</f>
        <v>VASSEUR MARIE-ALINE</v>
      </c>
      <c r="I25" s="81">
        <v>0</v>
      </c>
      <c r="L25" s="16"/>
      <c r="M25" s="30"/>
      <c r="N25" s="43"/>
      <c r="O25" s="22"/>
      <c r="P25" s="46"/>
      <c r="Q25" s="30"/>
      <c r="R25" s="48"/>
    </row>
    <row r="26" spans="1:18" ht="31.5" customHeight="1" thickBot="1" thickTop="1">
      <c r="A26" s="68">
        <v>24</v>
      </c>
      <c r="B26" s="51"/>
      <c r="C26" s="85"/>
      <c r="D26" s="76">
        <v>23</v>
      </c>
      <c r="E26" s="80">
        <f t="shared" si="0"/>
        <v>0</v>
      </c>
      <c r="F26" s="81"/>
      <c r="H26" s="41" t="s">
        <v>682</v>
      </c>
      <c r="I26" s="30"/>
      <c r="L26" s="16"/>
      <c r="M26" s="30"/>
      <c r="N26" s="16"/>
      <c r="O26" s="42">
        <v>2</v>
      </c>
      <c r="P26" s="77" t="str">
        <f>IF(Tour3=1,IF(M23&gt;M22,L23,L22),"")</f>
        <v>CHAMPION BEATRICE</v>
      </c>
      <c r="Q26" s="78">
        <v>6</v>
      </c>
      <c r="R26" s="65"/>
    </row>
    <row r="27" spans="1:17" ht="31.5" customHeight="1" thickBot="1" thickTop="1">
      <c r="A27" s="68">
        <v>25</v>
      </c>
      <c r="B27" s="51"/>
      <c r="C27" s="85"/>
      <c r="D27" s="76">
        <v>3</v>
      </c>
      <c r="E27" s="77" t="str">
        <f t="shared" si="0"/>
        <v>MAZIER LUDIVINE</v>
      </c>
      <c r="F27" s="78"/>
      <c r="H27" s="16"/>
      <c r="I27" s="30"/>
      <c r="L27" s="16"/>
      <c r="M27" s="30"/>
      <c r="N27" s="43"/>
      <c r="O27" s="44">
        <v>3</v>
      </c>
      <c r="P27" s="80" t="str">
        <f>IF(Tour3=1,IF(M31&gt;M30,L31,L30),"")</f>
        <v>MINATCHY CARINE</v>
      </c>
      <c r="Q27" s="81">
        <v>0</v>
      </c>
    </row>
    <row r="28" spans="1:17" ht="31.5" customHeight="1" thickBot="1" thickTop="1">
      <c r="A28" s="68">
        <v>26</v>
      </c>
      <c r="B28" s="51"/>
      <c r="C28" s="85"/>
      <c r="D28" s="76">
        <v>30</v>
      </c>
      <c r="E28" s="80">
        <f t="shared" si="0"/>
        <v>0</v>
      </c>
      <c r="F28" s="81"/>
      <c r="G28" s="82">
        <v>3</v>
      </c>
      <c r="H28" s="77" t="str">
        <f>IF(Tour1=1,IF(F28&gt;F27,E28,E27),"")</f>
        <v>MAZIER LUDIVINE</v>
      </c>
      <c r="I28" s="78">
        <v>6</v>
      </c>
      <c r="L28" s="16"/>
      <c r="M28" s="30"/>
      <c r="N28" s="43"/>
      <c r="O28" s="22"/>
      <c r="P28" s="41" t="s">
        <v>681</v>
      </c>
      <c r="Q28" s="30"/>
    </row>
    <row r="29" spans="1:17" ht="31.5" customHeight="1" thickBot="1" thickTop="1">
      <c r="A29" s="68">
        <v>27</v>
      </c>
      <c r="B29" s="51"/>
      <c r="C29" s="85"/>
      <c r="D29" s="76">
        <v>14</v>
      </c>
      <c r="E29" s="77">
        <f t="shared" si="0"/>
        <v>0</v>
      </c>
      <c r="F29" s="78"/>
      <c r="G29" s="83">
        <v>14</v>
      </c>
      <c r="H29" s="80">
        <f>IF(Tour1=1,IF(F30&gt;F29,E30,E29),"")</f>
        <v>0</v>
      </c>
      <c r="I29" s="81">
        <v>0</v>
      </c>
      <c r="J29" s="40"/>
      <c r="L29" s="16"/>
      <c r="M29" s="30"/>
      <c r="N29" s="43"/>
      <c r="O29" s="22"/>
      <c r="P29" s="16"/>
      <c r="Q29" s="30"/>
    </row>
    <row r="30" spans="1:17" ht="31.5" customHeight="1" thickBot="1" thickTop="1">
      <c r="A30" s="68">
        <v>28</v>
      </c>
      <c r="B30" s="51"/>
      <c r="C30" s="85"/>
      <c r="D30" s="76">
        <v>19</v>
      </c>
      <c r="E30" s="80">
        <f t="shared" si="0"/>
        <v>0</v>
      </c>
      <c r="F30" s="81"/>
      <c r="H30" s="41" t="s">
        <v>683</v>
      </c>
      <c r="I30" s="30"/>
      <c r="K30" s="42">
        <v>3</v>
      </c>
      <c r="L30" s="35" t="str">
        <f>IF(Tour2=1,IF(I29&gt;I28,H29,H28),"")</f>
        <v>MAZIER LUDIVINE</v>
      </c>
      <c r="M30" s="36">
        <v>0</v>
      </c>
      <c r="N30" s="45"/>
      <c r="O30" s="22"/>
      <c r="P30" s="16"/>
      <c r="Q30" s="30"/>
    </row>
    <row r="31" spans="1:17" ht="31.5" customHeight="1" thickBot="1" thickTop="1">
      <c r="A31" s="68">
        <v>29</v>
      </c>
      <c r="B31" s="51"/>
      <c r="C31" s="85"/>
      <c r="D31" s="76">
        <v>6</v>
      </c>
      <c r="E31" s="77" t="str">
        <f t="shared" si="0"/>
        <v>MINATCHY CARINE</v>
      </c>
      <c r="F31" s="78"/>
      <c r="H31" s="16"/>
      <c r="I31" s="30"/>
      <c r="J31" s="43"/>
      <c r="K31" s="44">
        <v>6</v>
      </c>
      <c r="L31" s="38" t="str">
        <f>IF(Tour2=1,IF(I33&gt;I32,H33,H32),"")</f>
        <v>MINATCHY CARINE</v>
      </c>
      <c r="M31" s="39">
        <v>6</v>
      </c>
      <c r="N31" s="16"/>
      <c r="O31" s="22"/>
      <c r="P31" s="16"/>
      <c r="Q31" s="30"/>
    </row>
    <row r="32" spans="1:17" ht="31.5" customHeight="1" thickBot="1" thickTop="1">
      <c r="A32" s="68">
        <v>30</v>
      </c>
      <c r="B32" s="51"/>
      <c r="C32" s="85"/>
      <c r="D32" s="76">
        <v>27</v>
      </c>
      <c r="E32" s="80">
        <f t="shared" si="0"/>
        <v>0</v>
      </c>
      <c r="F32" s="81"/>
      <c r="G32" s="82">
        <v>6</v>
      </c>
      <c r="H32" s="77" t="str">
        <f>IF(Tour1=1,IF(F32&gt;F31,E32,E31),"")</f>
        <v>MINATCHY CARINE</v>
      </c>
      <c r="I32" s="78">
        <v>6</v>
      </c>
      <c r="J32" s="45"/>
      <c r="L32" s="41" t="s">
        <v>682</v>
      </c>
      <c r="M32" s="30"/>
      <c r="N32" s="16"/>
      <c r="O32" s="22"/>
      <c r="P32" s="16"/>
      <c r="Q32" s="30"/>
    </row>
    <row r="33" spans="1:17" ht="31.5" customHeight="1" thickBot="1" thickTop="1">
      <c r="A33" s="68">
        <v>31</v>
      </c>
      <c r="B33" s="51"/>
      <c r="C33" s="85"/>
      <c r="D33" s="76">
        <v>11</v>
      </c>
      <c r="E33" s="77" t="str">
        <f t="shared" si="0"/>
        <v>GAILLARD LUCILLE</v>
      </c>
      <c r="F33" s="78"/>
      <c r="G33" s="83">
        <v>11</v>
      </c>
      <c r="H33" s="80" t="str">
        <f>IF(Tour1=1,IF(F34&gt;F33,E34,E33),"")</f>
        <v>GAILLARD LUCILLE</v>
      </c>
      <c r="I33" s="81">
        <v>0</v>
      </c>
      <c r="L33" s="16"/>
      <c r="M33" s="30"/>
      <c r="N33" s="16"/>
      <c r="O33" s="22"/>
      <c r="P33" s="16"/>
      <c r="Q33" s="30"/>
    </row>
    <row r="34" spans="1:17" ht="31.5" customHeight="1" thickBot="1">
      <c r="A34" s="68">
        <v>32</v>
      </c>
      <c r="B34" s="51"/>
      <c r="C34" s="85"/>
      <c r="D34" s="76">
        <v>22</v>
      </c>
      <c r="E34" s="80">
        <f t="shared" si="0"/>
        <v>0</v>
      </c>
      <c r="F34" s="81"/>
      <c r="G34" s="88"/>
      <c r="H34" s="89" t="s">
        <v>684</v>
      </c>
      <c r="I34" s="90"/>
      <c r="L34" s="16"/>
      <c r="M34" s="30"/>
      <c r="N34" s="16"/>
      <c r="O34" s="22"/>
      <c r="P34" s="16"/>
      <c r="Q34" s="30"/>
    </row>
    <row r="35" spans="5:8" ht="22.5" customHeight="1" thickTop="1">
      <c r="E35" s="89"/>
      <c r="H35" s="89"/>
    </row>
    <row r="36" spans="4:19" s="68" customFormat="1" ht="12.75">
      <c r="D36" s="92"/>
      <c r="E36" s="93" t="s">
        <v>670</v>
      </c>
      <c r="F36" s="94"/>
      <c r="G36" s="66"/>
      <c r="H36" s="93" t="s">
        <v>662</v>
      </c>
      <c r="I36" s="94"/>
      <c r="J36" s="25"/>
      <c r="K36" s="66"/>
      <c r="L36" s="93" t="s">
        <v>663</v>
      </c>
      <c r="M36" s="94"/>
      <c r="O36" s="92"/>
      <c r="P36" s="68" t="s">
        <v>664</v>
      </c>
      <c r="Q36" s="94"/>
      <c r="R36" s="66"/>
      <c r="S36" s="25"/>
    </row>
  </sheetData>
  <sheetProtection/>
  <mergeCells count="4">
    <mergeCell ref="J1:L1"/>
    <mergeCell ref="P3:Q3"/>
    <mergeCell ref="P4:Q4"/>
    <mergeCell ref="P5:Q5"/>
  </mergeCells>
  <printOptions/>
  <pageMargins left="0.23" right="0.29" top="0.49" bottom="0.48" header="0.4921259845" footer="0.4921259845"/>
  <pageSetup fitToHeight="1" fitToWidth="1" horizontalDpi="300" verticalDpi="300" orientation="portrait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S36"/>
  <sheetViews>
    <sheetView zoomScalePageLayoutView="0" workbookViewId="0" topLeftCell="D1">
      <selection activeCell="P1" sqref="P1"/>
    </sheetView>
  </sheetViews>
  <sheetFormatPr defaultColWidth="11.421875" defaultRowHeight="12.75"/>
  <cols>
    <col min="1" max="1" width="3.8515625" style="69" customWidth="1"/>
    <col min="2" max="2" width="20.57421875" style="24" customWidth="1"/>
    <col min="3" max="3" width="7.421875" style="69" bestFit="1" customWidth="1"/>
    <col min="4" max="4" width="4.57421875" style="91" customWidth="1"/>
    <col min="5" max="5" width="22.8515625" style="24" customWidth="1"/>
    <col min="6" max="6" width="6.7109375" style="27" customWidth="1"/>
    <col min="7" max="7" width="3.00390625" style="18" bestFit="1" customWidth="1"/>
    <col min="8" max="8" width="23.7109375" style="24" customWidth="1"/>
    <col min="9" max="9" width="6.421875" style="27" customWidth="1"/>
    <col min="10" max="10" width="1.7109375" style="16" customWidth="1"/>
    <col min="11" max="11" width="2.7109375" style="22" customWidth="1"/>
    <col min="12" max="12" width="23.00390625" style="24" customWidth="1"/>
    <col min="13" max="13" width="6.421875" style="27" customWidth="1"/>
    <col min="14" max="14" width="1.7109375" style="24" customWidth="1"/>
    <col min="15" max="15" width="3.421875" style="71" customWidth="1"/>
    <col min="16" max="16" width="23.7109375" style="24" customWidth="1"/>
    <col min="17" max="17" width="6.00390625" style="27" customWidth="1"/>
    <col min="18" max="18" width="2.140625" style="22" customWidth="1"/>
    <col min="19" max="19" width="1.7109375" style="16" customWidth="1"/>
    <col min="20" max="20" width="0.71875" style="24" customWidth="1"/>
    <col min="21" max="21" width="0.85546875" style="24" customWidth="1"/>
    <col min="22" max="16384" width="11.421875" style="24" customWidth="1"/>
  </cols>
  <sheetData>
    <row r="1" spans="1:17" ht="27.75" customHeight="1" thickBot="1" thickTop="1">
      <c r="A1" s="16"/>
      <c r="B1" s="16"/>
      <c r="C1" s="17"/>
      <c r="D1" s="26"/>
      <c r="E1" s="72"/>
      <c r="F1" s="21" t="s">
        <v>650</v>
      </c>
      <c r="H1" s="73" t="s">
        <v>649</v>
      </c>
      <c r="I1" s="74" t="s">
        <v>651</v>
      </c>
      <c r="J1" s="114" t="s">
        <v>676</v>
      </c>
      <c r="K1" s="115"/>
      <c r="L1" s="116"/>
      <c r="M1" s="21" t="s">
        <v>668</v>
      </c>
      <c r="N1" s="16"/>
      <c r="O1" s="22"/>
      <c r="P1" s="16" t="s">
        <v>652</v>
      </c>
      <c r="Q1" s="23">
        <v>1</v>
      </c>
    </row>
    <row r="2" spans="1:16" ht="15" customHeight="1" thickBot="1" thickTop="1">
      <c r="A2" s="25" t="s">
        <v>653</v>
      </c>
      <c r="B2" s="25" t="s">
        <v>3</v>
      </c>
      <c r="C2" s="25" t="s">
        <v>654</v>
      </c>
      <c r="D2" s="26"/>
      <c r="E2" s="16" t="s">
        <v>655</v>
      </c>
      <c r="F2" s="23">
        <v>1</v>
      </c>
      <c r="H2" s="16" t="s">
        <v>655</v>
      </c>
      <c r="I2" s="23">
        <v>1</v>
      </c>
      <c r="J2" s="17"/>
      <c r="K2" s="26"/>
      <c r="L2" s="16" t="s">
        <v>655</v>
      </c>
      <c r="M2" s="23">
        <v>1</v>
      </c>
      <c r="N2" s="17"/>
      <c r="O2" s="26"/>
      <c r="P2" s="75" t="s">
        <v>656</v>
      </c>
    </row>
    <row r="3" spans="1:17" ht="31.5" customHeight="1" thickBot="1" thickTop="1">
      <c r="A3" s="68">
        <v>1</v>
      </c>
      <c r="B3" s="101" t="s">
        <v>151</v>
      </c>
      <c r="C3" s="29"/>
      <c r="D3" s="76">
        <v>21</v>
      </c>
      <c r="E3" s="77">
        <f>VLOOKUP(D3,matrice,2,)</f>
        <v>0</v>
      </c>
      <c r="F3" s="78"/>
      <c r="H3" s="16"/>
      <c r="I3" s="30"/>
      <c r="L3" s="16"/>
      <c r="M3" s="16"/>
      <c r="N3" s="31"/>
      <c r="O3" s="79">
        <v>1</v>
      </c>
      <c r="P3" s="117" t="str">
        <f>IF(Podium=1,IF(Q19&gt;Q18,P19,P18),"")</f>
        <v>LEPASTOUREL GUILLAUME</v>
      </c>
      <c r="Q3" s="117"/>
    </row>
    <row r="4" spans="1:17" ht="31.5" customHeight="1" thickBot="1" thickTop="1">
      <c r="A4" s="68">
        <v>2</v>
      </c>
      <c r="B4" s="101" t="s">
        <v>165</v>
      </c>
      <c r="C4" s="29"/>
      <c r="D4" s="76">
        <v>12</v>
      </c>
      <c r="E4" s="80" t="str">
        <f aca="true" t="shared" si="0" ref="E4:E34">VLOOKUP(D4,matrice,2)</f>
        <v>RELINGER FREDERIC</v>
      </c>
      <c r="F4" s="81"/>
      <c r="G4" s="82">
        <v>12</v>
      </c>
      <c r="H4" s="77" t="str">
        <f>IF(Tour1=1,IF(F3&gt;F4,E3,E4),"")</f>
        <v>RELINGER FREDERIC</v>
      </c>
      <c r="I4" s="78">
        <v>6</v>
      </c>
      <c r="L4" s="16"/>
      <c r="M4" s="21"/>
      <c r="N4" s="31"/>
      <c r="O4" s="79">
        <v>2</v>
      </c>
      <c r="P4" s="117" t="str">
        <f>IF(Podium=1,IF(Q18&lt;Q19,P18,P19),"")</f>
        <v>VASSEUR XAVIER</v>
      </c>
      <c r="Q4" s="117"/>
    </row>
    <row r="5" spans="1:17" ht="33" customHeight="1" thickBot="1" thickTop="1">
      <c r="A5" s="68">
        <v>3</v>
      </c>
      <c r="B5" s="101" t="s">
        <v>95</v>
      </c>
      <c r="C5" s="29"/>
      <c r="D5" s="76">
        <v>28</v>
      </c>
      <c r="E5" s="77">
        <f t="shared" si="0"/>
        <v>0</v>
      </c>
      <c r="F5" s="78"/>
      <c r="G5" s="83">
        <v>5</v>
      </c>
      <c r="H5" s="80" t="str">
        <f>IF(Tour1=1,IF(F5&gt;F6,E5,E6),"")</f>
        <v>GAILLARD LOIC</v>
      </c>
      <c r="I5" s="81">
        <v>4</v>
      </c>
      <c r="J5" s="40"/>
      <c r="L5" s="16"/>
      <c r="M5" s="30"/>
      <c r="N5" s="16"/>
      <c r="O5" s="79">
        <v>3</v>
      </c>
      <c r="P5" s="117" t="str">
        <f>IF(Podium=1,IF(Q22&gt;Q23,P22,P23),"")</f>
        <v>YONG MAN KWON</v>
      </c>
      <c r="Q5" s="117"/>
    </row>
    <row r="6" spans="1:17" ht="31.5" customHeight="1" thickBot="1" thickTop="1">
      <c r="A6" s="68">
        <v>4</v>
      </c>
      <c r="B6" s="101" t="s">
        <v>158</v>
      </c>
      <c r="C6" s="29"/>
      <c r="D6" s="76">
        <v>5</v>
      </c>
      <c r="E6" s="80" t="str">
        <f t="shared" si="0"/>
        <v>GAILLARD LOIC</v>
      </c>
      <c r="F6" s="81"/>
      <c r="H6" s="41" t="s">
        <v>686</v>
      </c>
      <c r="I6" s="30"/>
      <c r="K6" s="42">
        <v>5</v>
      </c>
      <c r="L6" s="77" t="str">
        <f>IF(Tour2=1,IF(I4&gt;I5,H4,H5),"")</f>
        <v>RELINGER FREDERIC</v>
      </c>
      <c r="M6" s="78">
        <v>0</v>
      </c>
      <c r="N6" s="16"/>
      <c r="O6" s="22"/>
      <c r="P6" s="16"/>
      <c r="Q6" s="30" t="s">
        <v>669</v>
      </c>
    </row>
    <row r="7" spans="1:17" ht="31.5" customHeight="1" thickBot="1" thickTop="1">
      <c r="A7" s="68">
        <v>5</v>
      </c>
      <c r="B7" s="101" t="s">
        <v>172</v>
      </c>
      <c r="C7" s="29"/>
      <c r="D7" s="76">
        <v>20</v>
      </c>
      <c r="E7" s="77">
        <f t="shared" si="0"/>
        <v>0</v>
      </c>
      <c r="F7" s="78"/>
      <c r="H7" s="16"/>
      <c r="I7" s="30"/>
      <c r="J7" s="43"/>
      <c r="K7" s="44">
        <v>4</v>
      </c>
      <c r="L7" s="80" t="str">
        <f>IF(Tour2=1,IF(I8&gt;I9,H8,H9),"")</f>
        <v>YONG MAN KWON</v>
      </c>
      <c r="M7" s="81">
        <v>6</v>
      </c>
      <c r="N7" s="40"/>
      <c r="O7" s="22"/>
      <c r="P7" s="16" t="s">
        <v>655</v>
      </c>
      <c r="Q7" s="23">
        <v>1</v>
      </c>
    </row>
    <row r="8" spans="1:15" ht="31.5" customHeight="1" thickBot="1" thickTop="1">
      <c r="A8" s="68">
        <v>6</v>
      </c>
      <c r="B8" s="101" t="s">
        <v>102</v>
      </c>
      <c r="C8" s="29"/>
      <c r="D8" s="76">
        <v>13</v>
      </c>
      <c r="E8" s="80" t="str">
        <f t="shared" si="0"/>
        <v>PESCHARD GUILLAUME</v>
      </c>
      <c r="F8" s="81"/>
      <c r="G8" s="82">
        <v>13</v>
      </c>
      <c r="H8" s="77" t="str">
        <f>IF(Tour1=1,IF(F7&gt;F8,E7,E8),"")</f>
        <v>PESCHARD GUILLAUME</v>
      </c>
      <c r="I8" s="78">
        <v>2</v>
      </c>
      <c r="J8" s="45"/>
      <c r="L8" s="41" t="s">
        <v>688</v>
      </c>
      <c r="M8" s="30"/>
      <c r="N8" s="43"/>
      <c r="O8" s="22"/>
    </row>
    <row r="9" spans="1:15" ht="31.5" customHeight="1" thickBot="1" thickTop="1">
      <c r="A9" s="68">
        <v>7</v>
      </c>
      <c r="B9" s="101" t="s">
        <v>88</v>
      </c>
      <c r="C9" s="29"/>
      <c r="D9" s="76">
        <v>29</v>
      </c>
      <c r="E9" s="77">
        <f t="shared" si="0"/>
        <v>0</v>
      </c>
      <c r="F9" s="78"/>
      <c r="G9" s="83">
        <v>4</v>
      </c>
      <c r="H9" s="80" t="str">
        <f>IF(Tour1=1,IF(F9&gt;F10,E9,E10),"")</f>
        <v>YONG MAN KWON</v>
      </c>
      <c r="I9" s="81">
        <v>6</v>
      </c>
      <c r="L9" s="16"/>
      <c r="M9" s="30"/>
      <c r="N9" s="43"/>
      <c r="O9" s="22"/>
    </row>
    <row r="10" spans="1:17" ht="31.5" customHeight="1" thickBot="1" thickTop="1">
      <c r="A10" s="68">
        <v>8</v>
      </c>
      <c r="B10" s="101" t="s">
        <v>144</v>
      </c>
      <c r="C10" s="29"/>
      <c r="D10" s="76">
        <v>4</v>
      </c>
      <c r="E10" s="80" t="str">
        <f t="shared" si="0"/>
        <v>YONG MAN KWON</v>
      </c>
      <c r="F10" s="81"/>
      <c r="H10" s="41" t="s">
        <v>687</v>
      </c>
      <c r="I10" s="30"/>
      <c r="L10" s="16"/>
      <c r="M10" s="30"/>
      <c r="N10" s="16"/>
      <c r="O10" s="42">
        <v>4</v>
      </c>
      <c r="P10" s="77" t="str">
        <f>IF(Tour3=1,IF(M6&gt;M7,L6,L7),"")</f>
        <v>YONG MAN KWON</v>
      </c>
      <c r="Q10" s="78">
        <v>1</v>
      </c>
    </row>
    <row r="11" spans="1:18" ht="31.5" customHeight="1" thickBot="1" thickTop="1">
      <c r="A11" s="68">
        <v>9</v>
      </c>
      <c r="B11" s="101" t="s">
        <v>116</v>
      </c>
      <c r="C11" s="29"/>
      <c r="D11" s="76">
        <v>24</v>
      </c>
      <c r="E11" s="77">
        <f t="shared" si="0"/>
        <v>0</v>
      </c>
      <c r="F11" s="78"/>
      <c r="H11" s="16"/>
      <c r="I11" s="30"/>
      <c r="L11" s="16"/>
      <c r="M11" s="30"/>
      <c r="N11" s="43"/>
      <c r="O11" s="44">
        <v>1</v>
      </c>
      <c r="P11" s="80" t="str">
        <f>IF(Tour3=1,IF(M14&gt;M15,L14,L15),"")</f>
        <v>LEPASTOUREL GUILLAUME</v>
      </c>
      <c r="Q11" s="81">
        <v>7</v>
      </c>
      <c r="R11" s="47"/>
    </row>
    <row r="12" spans="1:18" ht="31.5" customHeight="1" thickBot="1" thickTop="1">
      <c r="A12" s="68">
        <v>10</v>
      </c>
      <c r="B12" s="101" t="s">
        <v>123</v>
      </c>
      <c r="C12" s="29"/>
      <c r="D12" s="76">
        <v>9</v>
      </c>
      <c r="E12" s="80" t="str">
        <f t="shared" si="0"/>
        <v>CHOLLET MATTHIEU</v>
      </c>
      <c r="F12" s="81"/>
      <c r="G12" s="82">
        <v>9</v>
      </c>
      <c r="H12" s="77" t="str">
        <f>IF(Tour1=1,IF(F11&gt;F12,E11,E12),"")</f>
        <v>CHOLLET MATTHIEU</v>
      </c>
      <c r="I12" s="78">
        <v>7</v>
      </c>
      <c r="L12" s="16"/>
      <c r="M12" s="30"/>
      <c r="N12" s="43"/>
      <c r="O12" s="22"/>
      <c r="P12" s="41" t="s">
        <v>689</v>
      </c>
      <c r="Q12" s="30"/>
      <c r="R12" s="48"/>
    </row>
    <row r="13" spans="1:18" ht="31.5" customHeight="1" thickBot="1" thickTop="1">
      <c r="A13" s="68">
        <v>11</v>
      </c>
      <c r="B13" s="101" t="s">
        <v>130</v>
      </c>
      <c r="C13" s="29"/>
      <c r="D13" s="76">
        <v>25</v>
      </c>
      <c r="E13" s="77">
        <f t="shared" si="0"/>
        <v>0</v>
      </c>
      <c r="F13" s="78"/>
      <c r="G13" s="83">
        <v>8</v>
      </c>
      <c r="H13" s="80" t="str">
        <f>IF(Tour1=1,IF(F13&gt;F14,E13,E14),"")</f>
        <v>CAS JEROME</v>
      </c>
      <c r="I13" s="81">
        <v>3</v>
      </c>
      <c r="J13" s="40"/>
      <c r="L13" s="16"/>
      <c r="M13" s="30"/>
      <c r="N13" s="43"/>
      <c r="O13" s="22"/>
      <c r="P13" s="16"/>
      <c r="Q13" s="30"/>
      <c r="R13" s="48"/>
    </row>
    <row r="14" spans="1:18" ht="31.5" customHeight="1" thickBot="1" thickTop="1">
      <c r="A14" s="68">
        <v>12</v>
      </c>
      <c r="B14" s="101" t="s">
        <v>179</v>
      </c>
      <c r="C14" s="29"/>
      <c r="D14" s="76">
        <v>8</v>
      </c>
      <c r="E14" s="80" t="str">
        <f t="shared" si="0"/>
        <v>CAS JEROME</v>
      </c>
      <c r="F14" s="81"/>
      <c r="H14" s="41" t="s">
        <v>688</v>
      </c>
      <c r="I14" s="30"/>
      <c r="K14" s="42">
        <v>8</v>
      </c>
      <c r="L14" s="35" t="str">
        <f>IF(Tour2=1,IF(I12&gt;I13,H12,H13),"")</f>
        <v>CHOLLET MATTHIEU</v>
      </c>
      <c r="M14" s="36">
        <v>0</v>
      </c>
      <c r="N14" s="45"/>
      <c r="O14" s="22"/>
      <c r="P14" s="16"/>
      <c r="Q14" s="30"/>
      <c r="R14" s="48"/>
    </row>
    <row r="15" spans="1:18" ht="31.5" customHeight="1" thickBot="1" thickTop="1">
      <c r="A15" s="68">
        <v>13</v>
      </c>
      <c r="B15" s="101" t="s">
        <v>193</v>
      </c>
      <c r="C15" s="85"/>
      <c r="D15" s="76">
        <v>17</v>
      </c>
      <c r="E15" s="77" t="str">
        <f t="shared" si="0"/>
        <v>BERFINI THIERRY</v>
      </c>
      <c r="F15" s="78">
        <v>2</v>
      </c>
      <c r="H15" s="16"/>
      <c r="I15" s="30"/>
      <c r="J15" s="43"/>
      <c r="K15" s="44">
        <v>1</v>
      </c>
      <c r="L15" s="38" t="str">
        <f>IF(Tour2=1,IF(I16&gt;I17,H16,H17),"")</f>
        <v>LEPASTOUREL GUILLAUME</v>
      </c>
      <c r="M15" s="39">
        <v>6</v>
      </c>
      <c r="N15" s="16"/>
      <c r="O15" s="22"/>
      <c r="P15" s="16"/>
      <c r="Q15" s="30"/>
      <c r="R15" s="48"/>
    </row>
    <row r="16" spans="1:18" ht="31.5" customHeight="1" thickBot="1" thickTop="1">
      <c r="A16" s="68">
        <v>14</v>
      </c>
      <c r="B16" s="101" t="s">
        <v>200</v>
      </c>
      <c r="C16" s="85"/>
      <c r="D16" s="76">
        <v>16</v>
      </c>
      <c r="E16" s="80" t="str">
        <f t="shared" si="0"/>
        <v>WOLFF LIONEL</v>
      </c>
      <c r="F16" s="81">
        <v>6</v>
      </c>
      <c r="G16" s="82">
        <v>16</v>
      </c>
      <c r="H16" s="77" t="str">
        <f>IF(Tour1=1,IF(F15&gt;F16,E15,E16),"")</f>
        <v>WOLFF LIONEL</v>
      </c>
      <c r="I16" s="78">
        <v>0</v>
      </c>
      <c r="J16" s="45"/>
      <c r="L16" s="41" t="s">
        <v>689</v>
      </c>
      <c r="M16" s="30"/>
      <c r="N16" s="16"/>
      <c r="O16" s="22"/>
      <c r="P16" s="16"/>
      <c r="Q16" s="30"/>
      <c r="R16" s="48"/>
    </row>
    <row r="17" spans="1:18" ht="31.5" customHeight="1" thickBot="1" thickTop="1">
      <c r="A17" s="68">
        <v>15</v>
      </c>
      <c r="B17" s="101" t="s">
        <v>186</v>
      </c>
      <c r="C17" s="85"/>
      <c r="D17" s="76">
        <v>32</v>
      </c>
      <c r="E17" s="77">
        <f t="shared" si="0"/>
        <v>0</v>
      </c>
      <c r="F17" s="78"/>
      <c r="G17" s="83">
        <v>1</v>
      </c>
      <c r="H17" s="80" t="str">
        <f>IF(Tour1=1,IF(F17&gt;F18,E17,E18),"")</f>
        <v>LEPASTOUREL GUILLAUME</v>
      </c>
      <c r="I17" s="81">
        <v>6</v>
      </c>
      <c r="L17" s="16"/>
      <c r="M17" s="30"/>
      <c r="N17" s="16"/>
      <c r="O17" s="22"/>
      <c r="P17" s="46" t="s">
        <v>660</v>
      </c>
      <c r="Q17" s="30"/>
      <c r="R17" s="48"/>
    </row>
    <row r="18" spans="1:19" ht="31.5" customHeight="1" thickBot="1" thickTop="1">
      <c r="A18" s="68">
        <v>16</v>
      </c>
      <c r="B18" s="101" t="s">
        <v>109</v>
      </c>
      <c r="C18" s="85"/>
      <c r="D18" s="76">
        <v>1</v>
      </c>
      <c r="E18" s="80" t="str">
        <f t="shared" si="0"/>
        <v>LEPASTOUREL GUILLAUME</v>
      </c>
      <c r="F18" s="81"/>
      <c r="H18" s="52" t="s">
        <v>689</v>
      </c>
      <c r="I18" s="53"/>
      <c r="J18" s="54"/>
      <c r="K18" s="55"/>
      <c r="L18" s="54"/>
      <c r="M18" s="53"/>
      <c r="N18" s="54"/>
      <c r="O18" s="86"/>
      <c r="P18" s="77" t="str">
        <f>IF(Tour4=1,IF(Q10&gt;Q11,P10,P11),"")</f>
        <v>LEPASTOUREL GUILLAUME</v>
      </c>
      <c r="Q18" s="78">
        <v>6</v>
      </c>
      <c r="R18" s="56">
        <v>1</v>
      </c>
      <c r="S18" s="57"/>
    </row>
    <row r="19" spans="1:19" ht="31.5" customHeight="1" thickBot="1" thickTop="1">
      <c r="A19" s="68">
        <v>17</v>
      </c>
      <c r="B19" s="101" t="s">
        <v>137</v>
      </c>
      <c r="C19" s="85"/>
      <c r="D19" s="76">
        <v>2</v>
      </c>
      <c r="E19" s="77" t="str">
        <f t="shared" si="0"/>
        <v>VASSEUR XAVIER</v>
      </c>
      <c r="F19" s="78"/>
      <c r="H19" s="59"/>
      <c r="I19" s="60"/>
      <c r="J19" s="59"/>
      <c r="K19" s="61"/>
      <c r="L19" s="59"/>
      <c r="M19" s="60"/>
      <c r="N19" s="59"/>
      <c r="O19" s="87"/>
      <c r="P19" s="80" t="str">
        <f>IF(Tour4=1,IF(Q27&gt;Q26,P27,P26),"")</f>
        <v>VASSEUR XAVIER</v>
      </c>
      <c r="Q19" s="81">
        <v>0</v>
      </c>
      <c r="R19" s="62">
        <v>2</v>
      </c>
      <c r="S19" s="57"/>
    </row>
    <row r="20" spans="1:18" ht="31.5" customHeight="1" thickBot="1" thickTop="1">
      <c r="A20" s="68">
        <v>18</v>
      </c>
      <c r="B20" s="49"/>
      <c r="C20" s="85"/>
      <c r="D20" s="76">
        <v>31</v>
      </c>
      <c r="E20" s="80">
        <f t="shared" si="0"/>
        <v>0</v>
      </c>
      <c r="F20" s="81"/>
      <c r="G20" s="82">
        <v>2</v>
      </c>
      <c r="H20" s="77" t="str">
        <f>IF(Tour1=1,IF(F20&gt;F19,E20,E19),"")</f>
        <v>VASSEUR XAVIER</v>
      </c>
      <c r="I20" s="78">
        <v>6</v>
      </c>
      <c r="L20" s="16"/>
      <c r="M20" s="30"/>
      <c r="N20" s="16"/>
      <c r="O20" s="22"/>
      <c r="P20" s="41" t="s">
        <v>694</v>
      </c>
      <c r="Q20" s="30"/>
      <c r="R20" s="48"/>
    </row>
    <row r="21" spans="1:18" ht="31.5" customHeight="1" thickBot="1" thickTop="1">
      <c r="A21" s="68">
        <v>19</v>
      </c>
      <c r="B21" s="49"/>
      <c r="C21" s="85"/>
      <c r="D21" s="76">
        <v>15</v>
      </c>
      <c r="E21" s="77" t="str">
        <f t="shared" si="0"/>
        <v>BULTEL GERARD</v>
      </c>
      <c r="F21" s="78"/>
      <c r="G21" s="83">
        <v>15</v>
      </c>
      <c r="H21" s="80" t="str">
        <f>IF(Tour1=1,IF(F22&gt;F21,E22,E21),"")</f>
        <v>BULTEL GERARD</v>
      </c>
      <c r="I21" s="81">
        <v>0</v>
      </c>
      <c r="J21" s="40"/>
      <c r="L21" s="16"/>
      <c r="M21" s="30"/>
      <c r="N21" s="16"/>
      <c r="O21" s="22"/>
      <c r="P21" s="17" t="s">
        <v>661</v>
      </c>
      <c r="Q21" s="30"/>
      <c r="R21" s="48"/>
    </row>
    <row r="22" spans="1:18" ht="31.5" customHeight="1" thickBot="1" thickTop="1">
      <c r="A22" s="68">
        <v>20</v>
      </c>
      <c r="B22" s="49"/>
      <c r="C22" s="85"/>
      <c r="D22" s="76">
        <v>18</v>
      </c>
      <c r="E22" s="80">
        <f t="shared" si="0"/>
        <v>0</v>
      </c>
      <c r="F22" s="81"/>
      <c r="H22" s="41" t="s">
        <v>690</v>
      </c>
      <c r="I22" s="30"/>
      <c r="K22" s="42">
        <v>2</v>
      </c>
      <c r="L22" s="35" t="str">
        <f>IF(Tour2=1,IF(I21&gt;I20,H21,H20),"")</f>
        <v>VASSEUR XAVIER</v>
      </c>
      <c r="M22" s="36">
        <v>6</v>
      </c>
      <c r="N22" s="16"/>
      <c r="O22" s="22"/>
      <c r="P22" s="77" t="str">
        <f>IF(Tour4=1,IF(Q10&gt;Q11,P11,P10),"")</f>
        <v>YONG MAN KWON</v>
      </c>
      <c r="Q22" s="78">
        <v>6</v>
      </c>
      <c r="R22" s="48"/>
    </row>
    <row r="23" spans="1:18" ht="31.5" customHeight="1" thickBot="1" thickTop="1">
      <c r="A23" s="68">
        <v>21</v>
      </c>
      <c r="B23" s="51"/>
      <c r="C23" s="85"/>
      <c r="D23" s="76">
        <v>7</v>
      </c>
      <c r="E23" s="77" t="str">
        <f t="shared" si="0"/>
        <v>LARCHER JULIEN</v>
      </c>
      <c r="F23" s="78"/>
      <c r="H23" s="16"/>
      <c r="I23" s="30"/>
      <c r="J23" s="43"/>
      <c r="K23" s="44">
        <v>7</v>
      </c>
      <c r="L23" s="38" t="str">
        <f>IF(Tour2=1,IF(I25&gt;I24,H25,H24),"")</f>
        <v>LARCHER JULIEN</v>
      </c>
      <c r="M23" s="39">
        <v>0</v>
      </c>
      <c r="N23" s="40"/>
      <c r="O23" s="22"/>
      <c r="P23" s="80" t="str">
        <f>IF(Tour4=1,IF(Q26&lt;Q27,P26,P27),"")</f>
        <v>KOPF JACQUES</v>
      </c>
      <c r="Q23" s="81">
        <v>0</v>
      </c>
      <c r="R23" s="48"/>
    </row>
    <row r="24" spans="1:18" ht="31.5" customHeight="1" thickBot="1" thickTop="1">
      <c r="A24" s="68">
        <v>22</v>
      </c>
      <c r="B24" s="51"/>
      <c r="C24" s="85"/>
      <c r="D24" s="76">
        <v>26</v>
      </c>
      <c r="E24" s="80">
        <f t="shared" si="0"/>
        <v>0</v>
      </c>
      <c r="F24" s="81"/>
      <c r="G24" s="82">
        <v>7</v>
      </c>
      <c r="H24" s="77" t="str">
        <f>IF(Tour1=1,IF(F24&gt;F23,E24,E23),"")</f>
        <v>LARCHER JULIEN</v>
      </c>
      <c r="I24" s="78">
        <v>6</v>
      </c>
      <c r="J24" s="45"/>
      <c r="L24" s="41" t="s">
        <v>690</v>
      </c>
      <c r="M24" s="30"/>
      <c r="N24" s="43"/>
      <c r="O24" s="22"/>
      <c r="P24" s="41" t="s">
        <v>687</v>
      </c>
      <c r="Q24" s="63"/>
      <c r="R24" s="48"/>
    </row>
    <row r="25" spans="1:18" ht="31.5" customHeight="1" thickBot="1" thickTop="1">
      <c r="A25" s="68">
        <v>23</v>
      </c>
      <c r="B25" s="51"/>
      <c r="C25" s="85"/>
      <c r="D25" s="76">
        <v>10</v>
      </c>
      <c r="E25" s="77" t="str">
        <f t="shared" si="0"/>
        <v>BURET SEBASTIEN</v>
      </c>
      <c r="F25" s="78"/>
      <c r="G25" s="83">
        <v>10</v>
      </c>
      <c r="H25" s="80" t="str">
        <f>IF(Tour1=1,IF(F26&gt;F25,E26,E25),"")</f>
        <v>BURET SEBASTIEN</v>
      </c>
      <c r="I25" s="81">
        <v>4</v>
      </c>
      <c r="L25" s="16"/>
      <c r="M25" s="30"/>
      <c r="N25" s="43"/>
      <c r="O25" s="22"/>
      <c r="P25" s="46"/>
      <c r="Q25" s="30"/>
      <c r="R25" s="48"/>
    </row>
    <row r="26" spans="1:18" ht="31.5" customHeight="1" thickBot="1" thickTop="1">
      <c r="A26" s="68">
        <v>24</v>
      </c>
      <c r="B26" s="51"/>
      <c r="C26" s="85"/>
      <c r="D26" s="76">
        <v>23</v>
      </c>
      <c r="E26" s="80">
        <f t="shared" si="0"/>
        <v>0</v>
      </c>
      <c r="F26" s="81"/>
      <c r="H26" s="41" t="s">
        <v>691</v>
      </c>
      <c r="I26" s="30"/>
      <c r="L26" s="16"/>
      <c r="M26" s="30"/>
      <c r="N26" s="16"/>
      <c r="O26" s="42">
        <v>2</v>
      </c>
      <c r="P26" s="77" t="str">
        <f>IF(Tour3=1,IF(M23&gt;M22,L23,L22),"")</f>
        <v>VASSEUR XAVIER</v>
      </c>
      <c r="Q26" s="78">
        <v>6</v>
      </c>
      <c r="R26" s="65"/>
    </row>
    <row r="27" spans="1:17" ht="31.5" customHeight="1" thickBot="1" thickTop="1">
      <c r="A27" s="68">
        <v>25</v>
      </c>
      <c r="B27" s="51"/>
      <c r="C27" s="85"/>
      <c r="D27" s="76">
        <v>3</v>
      </c>
      <c r="E27" s="77" t="str">
        <f t="shared" si="0"/>
        <v>GOURDIN THOMAS</v>
      </c>
      <c r="F27" s="78"/>
      <c r="H27" s="16"/>
      <c r="I27" s="30"/>
      <c r="L27" s="16"/>
      <c r="M27" s="30"/>
      <c r="N27" s="43"/>
      <c r="O27" s="44">
        <v>3</v>
      </c>
      <c r="P27" s="80" t="str">
        <f>IF(Tour3=1,IF(M31&gt;M30,L31,L30),"")</f>
        <v>KOPF JACQUES</v>
      </c>
      <c r="Q27" s="81">
        <v>2</v>
      </c>
    </row>
    <row r="28" spans="1:17" ht="31.5" customHeight="1" thickBot="1" thickTop="1">
      <c r="A28" s="68">
        <v>26</v>
      </c>
      <c r="B28" s="51"/>
      <c r="C28" s="85"/>
      <c r="D28" s="76">
        <v>30</v>
      </c>
      <c r="E28" s="80">
        <f t="shared" si="0"/>
        <v>0</v>
      </c>
      <c r="F28" s="81"/>
      <c r="G28" s="82">
        <v>3</v>
      </c>
      <c r="H28" s="77" t="str">
        <f>IF(Tour1=1,IF(F28&gt;F27,E28,E27),"")</f>
        <v>GOURDIN THOMAS</v>
      </c>
      <c r="I28" s="78">
        <v>6</v>
      </c>
      <c r="L28" s="16"/>
      <c r="M28" s="30"/>
      <c r="N28" s="43"/>
      <c r="O28" s="22"/>
      <c r="P28" s="41" t="s">
        <v>690</v>
      </c>
      <c r="Q28" s="30"/>
    </row>
    <row r="29" spans="1:17" ht="31.5" customHeight="1" thickBot="1" thickTop="1">
      <c r="A29" s="68">
        <v>27</v>
      </c>
      <c r="B29" s="51"/>
      <c r="C29" s="85"/>
      <c r="D29" s="76">
        <v>14</v>
      </c>
      <c r="E29" s="77" t="str">
        <f t="shared" si="0"/>
        <v>LAVIE MICKAEL</v>
      </c>
      <c r="F29" s="78"/>
      <c r="G29" s="83">
        <v>14</v>
      </c>
      <c r="H29" s="80" t="str">
        <f>IF(Tour1=1,IF(F30&gt;F29,E30,E29),"")</f>
        <v>LAVIE MICKAEL</v>
      </c>
      <c r="I29" s="81">
        <v>2</v>
      </c>
      <c r="J29" s="40"/>
      <c r="L29" s="16"/>
      <c r="M29" s="30"/>
      <c r="N29" s="43"/>
      <c r="O29" s="22"/>
      <c r="P29" s="16"/>
      <c r="Q29" s="30"/>
    </row>
    <row r="30" spans="1:17" ht="31.5" customHeight="1" thickBot="1" thickTop="1">
      <c r="A30" s="68">
        <v>28</v>
      </c>
      <c r="B30" s="51"/>
      <c r="C30" s="85"/>
      <c r="D30" s="76">
        <v>19</v>
      </c>
      <c r="E30" s="80">
        <f t="shared" si="0"/>
        <v>0</v>
      </c>
      <c r="F30" s="81"/>
      <c r="H30" s="41" t="s">
        <v>692</v>
      </c>
      <c r="I30" s="30"/>
      <c r="K30" s="42">
        <v>3</v>
      </c>
      <c r="L30" s="35" t="str">
        <f>IF(Tour2=1,IF(I29&gt;I28,H29,H28),"")</f>
        <v>GOURDIN THOMAS</v>
      </c>
      <c r="M30" s="36">
        <v>2</v>
      </c>
      <c r="N30" s="45"/>
      <c r="O30" s="22"/>
      <c r="P30" s="16"/>
      <c r="Q30" s="30"/>
    </row>
    <row r="31" spans="1:17" ht="31.5" customHeight="1" thickBot="1" thickTop="1">
      <c r="A31" s="68">
        <v>29</v>
      </c>
      <c r="B31" s="51"/>
      <c r="C31" s="85"/>
      <c r="D31" s="76">
        <v>6</v>
      </c>
      <c r="E31" s="77" t="str">
        <f t="shared" si="0"/>
        <v>EECKHOUT SYLVAIN</v>
      </c>
      <c r="F31" s="78"/>
      <c r="H31" s="16"/>
      <c r="I31" s="30"/>
      <c r="J31" s="43"/>
      <c r="K31" s="44">
        <v>6</v>
      </c>
      <c r="L31" s="38" t="str">
        <f>IF(Tour2=1,IF(I33&gt;I32,H33,H32),"")</f>
        <v>KOPF JACQUES</v>
      </c>
      <c r="M31" s="39">
        <v>6</v>
      </c>
      <c r="N31" s="16"/>
      <c r="O31" s="22"/>
      <c r="P31" s="16"/>
      <c r="Q31" s="30"/>
    </row>
    <row r="32" spans="1:17" ht="31.5" customHeight="1" thickBot="1" thickTop="1">
      <c r="A32" s="68">
        <v>30</v>
      </c>
      <c r="B32" s="51"/>
      <c r="C32" s="85"/>
      <c r="D32" s="76">
        <v>27</v>
      </c>
      <c r="E32" s="80">
        <f t="shared" si="0"/>
        <v>0</v>
      </c>
      <c r="F32" s="81"/>
      <c r="G32" s="82">
        <v>6</v>
      </c>
      <c r="H32" s="77" t="str">
        <f>IF(Tour1=1,IF(F32&gt;F31,E32,E31),"")</f>
        <v>EECKHOUT SYLVAIN</v>
      </c>
      <c r="I32" s="78">
        <v>5</v>
      </c>
      <c r="J32" s="45"/>
      <c r="L32" s="41" t="s">
        <v>691</v>
      </c>
      <c r="M32" s="30"/>
      <c r="N32" s="16"/>
      <c r="O32" s="22"/>
      <c r="P32" s="16"/>
      <c r="Q32" s="30"/>
    </row>
    <row r="33" spans="1:17" ht="31.5" customHeight="1" thickBot="1" thickTop="1">
      <c r="A33" s="68">
        <v>31</v>
      </c>
      <c r="B33" s="51"/>
      <c r="C33" s="85"/>
      <c r="D33" s="76">
        <v>11</v>
      </c>
      <c r="E33" s="77" t="str">
        <f t="shared" si="0"/>
        <v>KOPF JACQUES</v>
      </c>
      <c r="F33" s="78"/>
      <c r="G33" s="83">
        <v>11</v>
      </c>
      <c r="H33" s="80" t="str">
        <f>IF(Tour1=1,IF(F34&gt;F33,E34,E33),"")</f>
        <v>KOPF JACQUES</v>
      </c>
      <c r="I33" s="81">
        <v>6</v>
      </c>
      <c r="L33" s="16"/>
      <c r="M33" s="30"/>
      <c r="N33" s="16"/>
      <c r="O33" s="22"/>
      <c r="P33" s="16"/>
      <c r="Q33" s="30"/>
    </row>
    <row r="34" spans="1:17" ht="31.5" customHeight="1" thickBot="1">
      <c r="A34" s="68">
        <v>32</v>
      </c>
      <c r="B34" s="51"/>
      <c r="C34" s="85"/>
      <c r="D34" s="76">
        <v>22</v>
      </c>
      <c r="E34" s="80">
        <f t="shared" si="0"/>
        <v>0</v>
      </c>
      <c r="F34" s="81"/>
      <c r="G34" s="88"/>
      <c r="H34" s="89" t="s">
        <v>693</v>
      </c>
      <c r="I34" s="90"/>
      <c r="L34" s="16"/>
      <c r="M34" s="30"/>
      <c r="N34" s="16"/>
      <c r="O34" s="22"/>
      <c r="P34" s="16"/>
      <c r="Q34" s="30"/>
    </row>
    <row r="35" spans="5:8" ht="22.5" customHeight="1" thickTop="1">
      <c r="E35" s="89"/>
      <c r="H35" s="89"/>
    </row>
    <row r="36" spans="4:19" s="68" customFormat="1" ht="12.75">
      <c r="D36" s="92"/>
      <c r="E36" s="93" t="s">
        <v>670</v>
      </c>
      <c r="F36" s="94"/>
      <c r="G36" s="66"/>
      <c r="H36" s="93" t="s">
        <v>662</v>
      </c>
      <c r="I36" s="94"/>
      <c r="J36" s="25"/>
      <c r="K36" s="66"/>
      <c r="L36" s="93" t="s">
        <v>663</v>
      </c>
      <c r="M36" s="94"/>
      <c r="O36" s="92"/>
      <c r="P36" s="68" t="s">
        <v>664</v>
      </c>
      <c r="Q36" s="94"/>
      <c r="R36" s="66"/>
      <c r="S36" s="25"/>
    </row>
  </sheetData>
  <sheetProtection/>
  <mergeCells count="4">
    <mergeCell ref="J1:L1"/>
    <mergeCell ref="P3:Q3"/>
    <mergeCell ref="P4:Q4"/>
    <mergeCell ref="P5:Q5"/>
  </mergeCells>
  <printOptions/>
  <pageMargins left="0.23" right="0.29" top="0.49" bottom="0.48" header="0.4921259845" footer="0.4921259845"/>
  <pageSetup fitToHeight="1" fitToWidth="1" horizontalDpi="300" verticalDpi="300" orientation="portrait" paperSize="9" scale="5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zoomScalePageLayoutView="0" workbookViewId="0" topLeftCell="A91">
      <selection activeCell="F114" sqref="F114"/>
    </sheetView>
  </sheetViews>
  <sheetFormatPr defaultColWidth="11.421875" defaultRowHeight="12.75"/>
  <cols>
    <col min="1" max="1" width="4.421875" style="0" customWidth="1"/>
    <col min="2" max="2" width="26.28125" style="0" customWidth="1"/>
    <col min="3" max="3" width="23.8515625" style="0" customWidth="1"/>
    <col min="4" max="4" width="10.421875" style="0" customWidth="1"/>
    <col min="5" max="5" width="7.57421875" style="0" customWidth="1"/>
    <col min="6" max="6" width="7.57421875" style="15" customWidth="1"/>
    <col min="7" max="7" width="5.00390625" style="13" customWidth="1"/>
    <col min="8" max="8" width="4.28125" style="13" customWidth="1"/>
  </cols>
  <sheetData>
    <row r="1" spans="1:6" ht="24" customHeight="1">
      <c r="A1" s="1"/>
      <c r="B1" s="109" t="s">
        <v>0</v>
      </c>
      <c r="C1" s="110"/>
      <c r="D1" s="110"/>
      <c r="E1" s="110"/>
      <c r="F1" s="110"/>
    </row>
    <row r="2" spans="1:8" ht="15.75">
      <c r="A2" s="1"/>
      <c r="B2" s="111" t="s">
        <v>2</v>
      </c>
      <c r="C2" s="112"/>
      <c r="D2" s="112"/>
      <c r="E2" s="112"/>
      <c r="F2" s="112"/>
      <c r="G2" s="112"/>
      <c r="H2" s="112"/>
    </row>
    <row r="3" spans="1:8" ht="18" customHeight="1">
      <c r="A3" s="12" t="s">
        <v>9</v>
      </c>
      <c r="B3" s="2" t="s">
        <v>3</v>
      </c>
      <c r="C3" s="2" t="s">
        <v>4</v>
      </c>
      <c r="D3" s="2" t="s">
        <v>5</v>
      </c>
      <c r="E3" s="2" t="s">
        <v>6</v>
      </c>
      <c r="F3" s="8" t="s">
        <v>648</v>
      </c>
      <c r="G3" s="13">
        <v>10</v>
      </c>
      <c r="H3" s="13">
        <v>9</v>
      </c>
    </row>
    <row r="4" spans="1:6" ht="12.75">
      <c r="A4" s="2"/>
      <c r="B4" s="8" t="s">
        <v>638</v>
      </c>
      <c r="C4" s="2"/>
      <c r="D4" s="2"/>
      <c r="E4" s="2"/>
      <c r="F4" s="8"/>
    </row>
    <row r="5" spans="1:6" ht="12.75">
      <c r="A5" s="1"/>
      <c r="B5" s="1"/>
      <c r="C5" s="2"/>
      <c r="D5" s="1"/>
      <c r="E5" s="1"/>
      <c r="F5" s="9"/>
    </row>
    <row r="6" spans="1:8" ht="12.75">
      <c r="A6" s="5" t="s">
        <v>16</v>
      </c>
      <c r="B6" s="3" t="s">
        <v>11</v>
      </c>
      <c r="C6" s="4" t="s">
        <v>12</v>
      </c>
      <c r="D6" s="5" t="s">
        <v>13</v>
      </c>
      <c r="E6" s="2" t="s">
        <v>14</v>
      </c>
      <c r="F6" s="14">
        <v>222</v>
      </c>
      <c r="G6" s="13">
        <v>3</v>
      </c>
      <c r="H6" s="13">
        <v>6</v>
      </c>
    </row>
    <row r="7" spans="1:8" ht="12.75">
      <c r="A7" s="5" t="s">
        <v>23</v>
      </c>
      <c r="B7" s="3" t="s">
        <v>18</v>
      </c>
      <c r="C7" s="4" t="s">
        <v>19</v>
      </c>
      <c r="D7" s="5" t="s">
        <v>20</v>
      </c>
      <c r="E7" s="2" t="s">
        <v>15</v>
      </c>
      <c r="F7" s="14">
        <v>230</v>
      </c>
      <c r="G7" s="13">
        <v>4</v>
      </c>
      <c r="H7" s="13">
        <v>7</v>
      </c>
    </row>
    <row r="8" spans="1:8" ht="12.75">
      <c r="A8" s="5" t="s">
        <v>30</v>
      </c>
      <c r="B8" s="3" t="s">
        <v>25</v>
      </c>
      <c r="C8" s="4" t="s">
        <v>26</v>
      </c>
      <c r="D8" s="5" t="s">
        <v>27</v>
      </c>
      <c r="E8" s="2" t="s">
        <v>15</v>
      </c>
      <c r="F8" s="14">
        <v>245</v>
      </c>
      <c r="G8" s="13">
        <v>3</v>
      </c>
      <c r="H8" s="13">
        <v>11</v>
      </c>
    </row>
    <row r="9" spans="1:8" ht="12.75">
      <c r="A9" s="5" t="s">
        <v>37</v>
      </c>
      <c r="B9" s="3" t="s">
        <v>32</v>
      </c>
      <c r="C9" s="4" t="s">
        <v>33</v>
      </c>
      <c r="D9" s="5" t="s">
        <v>34</v>
      </c>
      <c r="E9" s="2" t="s">
        <v>15</v>
      </c>
      <c r="F9" s="14">
        <v>239</v>
      </c>
      <c r="G9" s="13">
        <v>5</v>
      </c>
      <c r="H9" s="13">
        <v>7</v>
      </c>
    </row>
    <row r="10" spans="1:8" ht="12.75">
      <c r="A10" s="5" t="s">
        <v>44</v>
      </c>
      <c r="B10" s="3" t="s">
        <v>39</v>
      </c>
      <c r="C10" s="4" t="s">
        <v>40</v>
      </c>
      <c r="D10" s="5" t="s">
        <v>41</v>
      </c>
      <c r="E10" s="2" t="s">
        <v>15</v>
      </c>
      <c r="F10" s="14">
        <v>198</v>
      </c>
      <c r="G10" s="13">
        <v>1</v>
      </c>
      <c r="H10" s="13">
        <v>4</v>
      </c>
    </row>
    <row r="11" spans="1:8" ht="12.75">
      <c r="A11" s="5" t="s">
        <v>51</v>
      </c>
      <c r="B11" s="3" t="s">
        <v>46</v>
      </c>
      <c r="C11" s="4" t="s">
        <v>47</v>
      </c>
      <c r="D11" s="5" t="s">
        <v>48</v>
      </c>
      <c r="E11" s="2" t="s">
        <v>15</v>
      </c>
      <c r="F11" s="14">
        <v>245.4</v>
      </c>
      <c r="G11" s="13">
        <v>5</v>
      </c>
      <c r="H11" s="13">
        <v>9</v>
      </c>
    </row>
    <row r="12" spans="1:8" ht="12.75">
      <c r="A12" s="5" t="s">
        <v>58</v>
      </c>
      <c r="B12" s="3" t="s">
        <v>53</v>
      </c>
      <c r="C12" s="4" t="s">
        <v>33</v>
      </c>
      <c r="D12" s="5" t="s">
        <v>55</v>
      </c>
      <c r="E12" s="2" t="s">
        <v>15</v>
      </c>
      <c r="F12" s="14">
        <v>202</v>
      </c>
      <c r="G12" s="13">
        <v>2</v>
      </c>
      <c r="H12" s="13">
        <v>2</v>
      </c>
    </row>
    <row r="13" spans="1:8" ht="12.75">
      <c r="A13" s="5" t="s">
        <v>65</v>
      </c>
      <c r="B13" s="3" t="s">
        <v>60</v>
      </c>
      <c r="C13" s="4" t="s">
        <v>40</v>
      </c>
      <c r="D13" s="5" t="s">
        <v>62</v>
      </c>
      <c r="E13" s="2" t="s">
        <v>15</v>
      </c>
      <c r="F13" s="14">
        <v>226</v>
      </c>
      <c r="G13" s="13">
        <v>3</v>
      </c>
      <c r="H13" s="13">
        <v>4</v>
      </c>
    </row>
    <row r="14" spans="1:6" ht="12.75">
      <c r="A14" s="5" t="s">
        <v>72</v>
      </c>
      <c r="B14" s="3" t="s">
        <v>67</v>
      </c>
      <c r="C14" s="4" t="s">
        <v>33</v>
      </c>
      <c r="D14" s="5" t="s">
        <v>69</v>
      </c>
      <c r="E14" s="2" t="s">
        <v>14</v>
      </c>
      <c r="F14" s="14">
        <v>0</v>
      </c>
    </row>
    <row r="15" spans="1:8" ht="12.75">
      <c r="A15" s="5" t="s">
        <v>79</v>
      </c>
      <c r="B15" s="3" t="s">
        <v>74</v>
      </c>
      <c r="C15" s="4" t="s">
        <v>75</v>
      </c>
      <c r="D15" s="5" t="s">
        <v>76</v>
      </c>
      <c r="E15" s="2" t="s">
        <v>15</v>
      </c>
      <c r="F15" s="14">
        <v>200</v>
      </c>
      <c r="G15" s="13">
        <v>2</v>
      </c>
      <c r="H15" s="13">
        <v>3</v>
      </c>
    </row>
    <row r="16" spans="1:8" ht="12.75">
      <c r="A16" s="5" t="s">
        <v>86</v>
      </c>
      <c r="B16" s="3" t="s">
        <v>81</v>
      </c>
      <c r="C16" s="4" t="s">
        <v>82</v>
      </c>
      <c r="D16" s="5" t="s">
        <v>83</v>
      </c>
      <c r="E16" s="2" t="s">
        <v>15</v>
      </c>
      <c r="F16" s="14">
        <v>223</v>
      </c>
      <c r="G16" s="13">
        <v>6</v>
      </c>
      <c r="H16" s="13">
        <v>3</v>
      </c>
    </row>
    <row r="17" spans="1:6" ht="12.75">
      <c r="A17" s="5"/>
      <c r="B17" s="3"/>
      <c r="C17" s="4"/>
      <c r="D17" s="5"/>
      <c r="E17" s="2"/>
      <c r="F17" s="14"/>
    </row>
    <row r="18" spans="1:6" ht="12.75">
      <c r="A18" s="5"/>
      <c r="B18" s="8" t="s">
        <v>639</v>
      </c>
      <c r="C18" s="4"/>
      <c r="D18" s="5"/>
      <c r="E18" s="2"/>
      <c r="F18" s="14"/>
    </row>
    <row r="19" spans="1:6" ht="12.75">
      <c r="A19" s="5"/>
      <c r="B19" s="3"/>
      <c r="C19" s="4"/>
      <c r="D19" s="5"/>
      <c r="E19" s="2"/>
      <c r="F19" s="14"/>
    </row>
    <row r="20" spans="1:8" ht="12.75">
      <c r="A20" s="5" t="s">
        <v>93</v>
      </c>
      <c r="B20" s="3" t="s">
        <v>88</v>
      </c>
      <c r="C20" s="4" t="s">
        <v>75</v>
      </c>
      <c r="D20" s="5" t="s">
        <v>90</v>
      </c>
      <c r="E20" s="2" t="s">
        <v>91</v>
      </c>
      <c r="F20" s="14">
        <v>246</v>
      </c>
      <c r="G20" s="13">
        <v>4</v>
      </c>
      <c r="H20" s="13">
        <v>9</v>
      </c>
    </row>
    <row r="21" spans="1:8" ht="12.75">
      <c r="A21" s="5" t="s">
        <v>100</v>
      </c>
      <c r="B21" s="3" t="s">
        <v>95</v>
      </c>
      <c r="C21" s="4" t="s">
        <v>82</v>
      </c>
      <c r="D21" s="5" t="s">
        <v>97</v>
      </c>
      <c r="E21" s="2" t="s">
        <v>91</v>
      </c>
      <c r="F21" s="14">
        <v>265</v>
      </c>
      <c r="G21" s="13">
        <v>6</v>
      </c>
      <c r="H21" s="13">
        <v>14</v>
      </c>
    </row>
    <row r="22" spans="1:8" ht="12.75">
      <c r="A22" s="5" t="s">
        <v>107</v>
      </c>
      <c r="B22" s="3" t="s">
        <v>102</v>
      </c>
      <c r="C22" s="4" t="s">
        <v>26</v>
      </c>
      <c r="D22" s="5" t="s">
        <v>104</v>
      </c>
      <c r="E22" s="2" t="s">
        <v>105</v>
      </c>
      <c r="F22" s="14">
        <v>250</v>
      </c>
      <c r="G22" s="13">
        <v>5</v>
      </c>
      <c r="H22" s="13">
        <v>13</v>
      </c>
    </row>
    <row r="23" spans="1:8" ht="12.75">
      <c r="A23" s="5" t="s">
        <v>114</v>
      </c>
      <c r="B23" s="3" t="s">
        <v>109</v>
      </c>
      <c r="C23" s="4" t="s">
        <v>75</v>
      </c>
      <c r="D23" s="5" t="s">
        <v>111</v>
      </c>
      <c r="E23" s="2" t="s">
        <v>91</v>
      </c>
      <c r="F23" s="14">
        <v>224</v>
      </c>
      <c r="G23" s="13">
        <v>3</v>
      </c>
      <c r="H23" s="13">
        <v>4</v>
      </c>
    </row>
    <row r="24" spans="1:8" ht="12.75">
      <c r="A24" s="5" t="s">
        <v>121</v>
      </c>
      <c r="B24" s="3" t="s">
        <v>116</v>
      </c>
      <c r="C24" s="4" t="s">
        <v>12</v>
      </c>
      <c r="D24" s="5" t="s">
        <v>118</v>
      </c>
      <c r="E24" s="2" t="s">
        <v>91</v>
      </c>
      <c r="F24" s="14">
        <v>238</v>
      </c>
      <c r="G24" s="13">
        <v>2</v>
      </c>
      <c r="H24" s="13">
        <v>7</v>
      </c>
    </row>
    <row r="25" spans="1:8" ht="12.75">
      <c r="A25" s="5" t="s">
        <v>128</v>
      </c>
      <c r="B25" s="3" t="s">
        <v>123</v>
      </c>
      <c r="C25" s="4" t="s">
        <v>75</v>
      </c>
      <c r="D25" s="5" t="s">
        <v>125</v>
      </c>
      <c r="E25" s="2" t="s">
        <v>91</v>
      </c>
      <c r="F25" s="14">
        <v>237.4</v>
      </c>
      <c r="G25" s="13">
        <v>10</v>
      </c>
      <c r="H25" s="13">
        <v>9</v>
      </c>
    </row>
    <row r="26" spans="1:8" ht="12.75">
      <c r="A26" s="5" t="s">
        <v>135</v>
      </c>
      <c r="B26" s="3" t="s">
        <v>130</v>
      </c>
      <c r="C26" s="4" t="s">
        <v>33</v>
      </c>
      <c r="D26" s="5" t="s">
        <v>132</v>
      </c>
      <c r="E26" s="2" t="s">
        <v>91</v>
      </c>
      <c r="F26" s="14">
        <v>237</v>
      </c>
      <c r="G26" s="13">
        <v>6</v>
      </c>
      <c r="H26" s="13">
        <v>5</v>
      </c>
    </row>
    <row r="27" spans="1:8" ht="12.75">
      <c r="A27" s="5" t="s">
        <v>142</v>
      </c>
      <c r="B27" s="3" t="s">
        <v>137</v>
      </c>
      <c r="C27" s="4" t="s">
        <v>138</v>
      </c>
      <c r="D27" s="5" t="s">
        <v>139</v>
      </c>
      <c r="E27" s="2" t="s">
        <v>105</v>
      </c>
      <c r="F27" s="14">
        <v>219</v>
      </c>
      <c r="G27" s="13">
        <v>1</v>
      </c>
      <c r="H27" s="13">
        <v>3</v>
      </c>
    </row>
    <row r="28" spans="1:8" ht="12.75">
      <c r="A28" s="5" t="s">
        <v>149</v>
      </c>
      <c r="B28" s="3" t="s">
        <v>144</v>
      </c>
      <c r="C28" s="4" t="s">
        <v>33</v>
      </c>
      <c r="D28" s="5" t="s">
        <v>146</v>
      </c>
      <c r="E28" s="2" t="s">
        <v>91</v>
      </c>
      <c r="F28" s="14">
        <v>240</v>
      </c>
      <c r="G28" s="13">
        <v>5</v>
      </c>
      <c r="H28" s="13">
        <v>8</v>
      </c>
    </row>
    <row r="29" spans="1:8" ht="12.75">
      <c r="A29" s="5" t="s">
        <v>156</v>
      </c>
      <c r="B29" s="3" t="s">
        <v>151</v>
      </c>
      <c r="C29" s="4" t="s">
        <v>82</v>
      </c>
      <c r="D29" s="5" t="s">
        <v>153</v>
      </c>
      <c r="E29" s="2" t="s">
        <v>91</v>
      </c>
      <c r="F29" s="14">
        <v>275</v>
      </c>
      <c r="G29" s="13">
        <v>7</v>
      </c>
      <c r="H29" s="13">
        <v>21</v>
      </c>
    </row>
    <row r="30" spans="1:8" ht="12.75">
      <c r="A30" s="5" t="s">
        <v>163</v>
      </c>
      <c r="B30" s="3" t="s">
        <v>158</v>
      </c>
      <c r="C30" s="4" t="s">
        <v>159</v>
      </c>
      <c r="D30" s="5" t="s">
        <v>160</v>
      </c>
      <c r="E30" s="2" t="s">
        <v>91</v>
      </c>
      <c r="F30" s="14">
        <v>255</v>
      </c>
      <c r="G30" s="13">
        <v>6</v>
      </c>
      <c r="H30" s="13">
        <v>13</v>
      </c>
    </row>
    <row r="31" spans="1:8" ht="12.75">
      <c r="A31" s="5" t="s">
        <v>170</v>
      </c>
      <c r="B31" s="3" t="s">
        <v>165</v>
      </c>
      <c r="C31" s="4" t="s">
        <v>40</v>
      </c>
      <c r="D31" s="5" t="s">
        <v>167</v>
      </c>
      <c r="E31" s="2" t="s">
        <v>91</v>
      </c>
      <c r="F31" s="14">
        <v>266</v>
      </c>
      <c r="G31" s="13">
        <v>8</v>
      </c>
      <c r="H31" s="13">
        <v>12</v>
      </c>
    </row>
    <row r="32" spans="1:8" ht="12.75">
      <c r="A32" s="5" t="s">
        <v>177</v>
      </c>
      <c r="B32" s="3" t="s">
        <v>172</v>
      </c>
      <c r="C32" s="4" t="s">
        <v>33</v>
      </c>
      <c r="D32" s="5" t="s">
        <v>174</v>
      </c>
      <c r="E32" s="2" t="s">
        <v>91</v>
      </c>
      <c r="F32" s="14">
        <v>252</v>
      </c>
      <c r="G32" s="13">
        <v>5</v>
      </c>
      <c r="H32" s="13">
        <v>10</v>
      </c>
    </row>
    <row r="33" spans="1:8" ht="12.75">
      <c r="A33" s="5" t="s">
        <v>184</v>
      </c>
      <c r="B33" s="3" t="s">
        <v>179</v>
      </c>
      <c r="C33" s="4" t="s">
        <v>82</v>
      </c>
      <c r="D33" s="5" t="s">
        <v>181</v>
      </c>
      <c r="E33" s="2" t="s">
        <v>91</v>
      </c>
      <c r="F33" s="14">
        <v>230.4</v>
      </c>
      <c r="G33" s="13">
        <v>5</v>
      </c>
      <c r="H33" s="13">
        <v>5</v>
      </c>
    </row>
    <row r="34" spans="1:8" ht="12.75">
      <c r="A34" s="5" t="s">
        <v>191</v>
      </c>
      <c r="B34" s="3" t="s">
        <v>186</v>
      </c>
      <c r="C34" s="4" t="s">
        <v>75</v>
      </c>
      <c r="D34" s="5" t="s">
        <v>188</v>
      </c>
      <c r="E34" s="2" t="s">
        <v>189</v>
      </c>
      <c r="F34" s="14">
        <v>224.4</v>
      </c>
      <c r="G34" s="13">
        <v>5</v>
      </c>
      <c r="H34" s="13">
        <v>3</v>
      </c>
    </row>
    <row r="35" spans="1:8" ht="12.75">
      <c r="A35" s="5" t="s">
        <v>198</v>
      </c>
      <c r="B35" s="3" t="s">
        <v>193</v>
      </c>
      <c r="C35" s="4" t="s">
        <v>194</v>
      </c>
      <c r="D35" s="5" t="s">
        <v>195</v>
      </c>
      <c r="E35" s="2" t="s">
        <v>91</v>
      </c>
      <c r="F35" s="14">
        <v>230</v>
      </c>
      <c r="G35" s="13">
        <v>2</v>
      </c>
      <c r="H35" s="13">
        <v>8</v>
      </c>
    </row>
    <row r="36" spans="1:8" ht="12.75">
      <c r="A36" s="5" t="s">
        <v>205</v>
      </c>
      <c r="B36" s="3" t="s">
        <v>200</v>
      </c>
      <c r="C36" s="4" t="s">
        <v>82</v>
      </c>
      <c r="D36" s="5" t="s">
        <v>202</v>
      </c>
      <c r="E36" s="2" t="s">
        <v>91</v>
      </c>
      <c r="F36" s="14">
        <v>228</v>
      </c>
      <c r="G36" s="13">
        <v>1</v>
      </c>
      <c r="H36" s="13">
        <v>10</v>
      </c>
    </row>
    <row r="37" spans="1:6" ht="12.75">
      <c r="A37" s="1"/>
      <c r="B37" s="1"/>
      <c r="C37" s="4"/>
      <c r="D37" s="1"/>
      <c r="E37" s="1"/>
      <c r="F37" s="9"/>
    </row>
    <row r="38" spans="1:6" ht="12.75">
      <c r="A38" s="1"/>
      <c r="B38" s="10" t="s">
        <v>640</v>
      </c>
      <c r="C38" s="4"/>
      <c r="D38" s="1"/>
      <c r="E38" s="1"/>
      <c r="F38" s="9"/>
    </row>
    <row r="39" spans="1:6" ht="12.75">
      <c r="A39" s="1"/>
      <c r="B39" s="1"/>
      <c r="C39" s="2"/>
      <c r="D39" s="1"/>
      <c r="E39" s="1"/>
      <c r="F39" s="9"/>
    </row>
    <row r="40" spans="1:8" ht="12.75">
      <c r="A40" s="5" t="s">
        <v>16</v>
      </c>
      <c r="B40" s="3" t="s">
        <v>209</v>
      </c>
      <c r="C40" s="4" t="s">
        <v>26</v>
      </c>
      <c r="D40" s="5" t="s">
        <v>211</v>
      </c>
      <c r="E40" s="2" t="s">
        <v>212</v>
      </c>
      <c r="F40" s="14">
        <v>242</v>
      </c>
      <c r="G40" s="13">
        <v>8</v>
      </c>
      <c r="H40" s="13">
        <v>5</v>
      </c>
    </row>
    <row r="41" spans="1:8" ht="12.75">
      <c r="A41" s="5" t="s">
        <v>23</v>
      </c>
      <c r="B41" s="3" t="s">
        <v>216</v>
      </c>
      <c r="C41" s="4" t="s">
        <v>159</v>
      </c>
      <c r="D41" s="5" t="s">
        <v>218</v>
      </c>
      <c r="E41" s="2" t="s">
        <v>212</v>
      </c>
      <c r="F41" s="14">
        <v>255</v>
      </c>
      <c r="G41" s="13">
        <v>6</v>
      </c>
      <c r="H41" s="13">
        <v>11</v>
      </c>
    </row>
    <row r="42" spans="1:8" ht="12.75">
      <c r="A42" s="5" t="s">
        <v>228</v>
      </c>
      <c r="B42" s="3" t="s">
        <v>223</v>
      </c>
      <c r="C42" s="4" t="s">
        <v>224</v>
      </c>
      <c r="D42" s="5" t="s">
        <v>225</v>
      </c>
      <c r="E42" s="2" t="s">
        <v>212</v>
      </c>
      <c r="F42" s="14">
        <v>253</v>
      </c>
      <c r="G42" s="13">
        <v>6</v>
      </c>
      <c r="H42" s="13">
        <v>10</v>
      </c>
    </row>
    <row r="43" spans="1:8" ht="12.75">
      <c r="A43" s="5" t="s">
        <v>30</v>
      </c>
      <c r="B43" s="3" t="s">
        <v>230</v>
      </c>
      <c r="C43" s="4" t="s">
        <v>75</v>
      </c>
      <c r="D43" s="5" t="s">
        <v>232</v>
      </c>
      <c r="E43" s="2" t="s">
        <v>212</v>
      </c>
      <c r="F43" s="14">
        <v>244</v>
      </c>
      <c r="G43" s="13">
        <v>5</v>
      </c>
      <c r="H43" s="13">
        <v>7</v>
      </c>
    </row>
    <row r="44" spans="1:8" ht="12.75">
      <c r="A44" s="5" t="s">
        <v>37</v>
      </c>
      <c r="B44" s="3" t="s">
        <v>237</v>
      </c>
      <c r="C44" s="4" t="s">
        <v>75</v>
      </c>
      <c r="D44" s="5" t="s">
        <v>239</v>
      </c>
      <c r="E44" s="2" t="s">
        <v>212</v>
      </c>
      <c r="F44" s="14">
        <v>220</v>
      </c>
      <c r="G44" s="13">
        <v>4</v>
      </c>
      <c r="H44" s="13">
        <v>5</v>
      </c>
    </row>
    <row r="45" spans="1:8" ht="12.75">
      <c r="A45" s="5" t="s">
        <v>249</v>
      </c>
      <c r="B45" s="3" t="s">
        <v>244</v>
      </c>
      <c r="C45" s="4" t="s">
        <v>159</v>
      </c>
      <c r="D45" s="5" t="s">
        <v>246</v>
      </c>
      <c r="E45" s="2" t="s">
        <v>212</v>
      </c>
      <c r="F45" s="14">
        <v>202</v>
      </c>
      <c r="G45" s="13">
        <v>2</v>
      </c>
      <c r="H45" s="13">
        <v>2</v>
      </c>
    </row>
    <row r="46" spans="1:8" ht="12.75">
      <c r="A46" s="5" t="s">
        <v>696</v>
      </c>
      <c r="B46" s="3" t="s">
        <v>695</v>
      </c>
      <c r="C46" s="4" t="s">
        <v>441</v>
      </c>
      <c r="D46" s="5" t="s">
        <v>697</v>
      </c>
      <c r="E46" s="2" t="s">
        <v>212</v>
      </c>
      <c r="F46" s="5">
        <v>133</v>
      </c>
      <c r="G46" s="6">
        <v>0</v>
      </c>
      <c r="H46" s="13">
        <v>2</v>
      </c>
    </row>
    <row r="47" spans="1:6" ht="12.75">
      <c r="A47" s="5"/>
      <c r="B47" s="3"/>
      <c r="C47" s="4"/>
      <c r="D47" s="5"/>
      <c r="E47" s="2"/>
      <c r="F47" s="14"/>
    </row>
    <row r="48" spans="1:6" ht="12.75">
      <c r="A48" s="5"/>
      <c r="B48" s="10" t="s">
        <v>641</v>
      </c>
      <c r="C48" s="4"/>
      <c r="D48" s="5"/>
      <c r="E48" s="2"/>
      <c r="F48" s="14"/>
    </row>
    <row r="49" spans="1:6" ht="12.75">
      <c r="A49" s="5"/>
      <c r="B49" s="3"/>
      <c r="C49" s="4"/>
      <c r="D49" s="5"/>
      <c r="E49" s="2"/>
      <c r="F49" s="14"/>
    </row>
    <row r="50" spans="1:8" ht="12.75">
      <c r="A50" s="5" t="s">
        <v>44</v>
      </c>
      <c r="B50" s="3" t="s">
        <v>251</v>
      </c>
      <c r="C50" s="4" t="s">
        <v>12</v>
      </c>
      <c r="D50" s="5" t="s">
        <v>253</v>
      </c>
      <c r="E50" s="2" t="s">
        <v>254</v>
      </c>
      <c r="F50" s="14">
        <v>248</v>
      </c>
      <c r="G50" s="13">
        <v>4</v>
      </c>
      <c r="H50" s="13">
        <v>10</v>
      </c>
    </row>
    <row r="51" spans="1:8" ht="12.75">
      <c r="A51" s="5" t="s">
        <v>51</v>
      </c>
      <c r="B51" s="3" t="s">
        <v>258</v>
      </c>
      <c r="C51" s="4" t="s">
        <v>33</v>
      </c>
      <c r="D51" s="5" t="s">
        <v>260</v>
      </c>
      <c r="E51" s="2" t="s">
        <v>254</v>
      </c>
      <c r="F51" s="14">
        <v>235</v>
      </c>
      <c r="G51" s="13">
        <v>3</v>
      </c>
      <c r="H51" s="13">
        <v>6</v>
      </c>
    </row>
    <row r="52" spans="1:6" ht="12.75">
      <c r="A52" s="5" t="s">
        <v>270</v>
      </c>
      <c r="B52" s="3" t="s">
        <v>265</v>
      </c>
      <c r="C52" s="4" t="s">
        <v>12</v>
      </c>
      <c r="D52" s="5" t="s">
        <v>267</v>
      </c>
      <c r="E52" s="2" t="s">
        <v>254</v>
      </c>
      <c r="F52" s="14">
        <v>0</v>
      </c>
    </row>
    <row r="53" spans="1:8" ht="12.75">
      <c r="A53" s="5" t="s">
        <v>277</v>
      </c>
      <c r="B53" s="3" t="s">
        <v>272</v>
      </c>
      <c r="C53" s="4" t="s">
        <v>33</v>
      </c>
      <c r="D53" s="5" t="s">
        <v>274</v>
      </c>
      <c r="E53" s="2" t="s">
        <v>254</v>
      </c>
      <c r="F53" s="14">
        <v>245</v>
      </c>
      <c r="G53" s="13">
        <v>4</v>
      </c>
      <c r="H53" s="13">
        <v>9</v>
      </c>
    </row>
    <row r="54" spans="1:6" ht="12.75">
      <c r="A54" s="5" t="s">
        <v>58</v>
      </c>
      <c r="B54" s="3" t="s">
        <v>279</v>
      </c>
      <c r="C54" s="4" t="s">
        <v>12</v>
      </c>
      <c r="D54" s="5" t="s">
        <v>281</v>
      </c>
      <c r="E54" s="2" t="s">
        <v>254</v>
      </c>
      <c r="F54" s="14">
        <v>0</v>
      </c>
    </row>
    <row r="55" spans="1:8" ht="12.75">
      <c r="A55" s="5" t="s">
        <v>65</v>
      </c>
      <c r="B55" s="3" t="s">
        <v>286</v>
      </c>
      <c r="C55" s="4" t="s">
        <v>287</v>
      </c>
      <c r="D55" s="5" t="s">
        <v>288</v>
      </c>
      <c r="E55" s="2" t="s">
        <v>254</v>
      </c>
      <c r="F55" s="14">
        <v>243</v>
      </c>
      <c r="G55" s="13">
        <v>1</v>
      </c>
      <c r="H55" s="13">
        <v>14</v>
      </c>
    </row>
    <row r="56" spans="1:8" ht="12.75" customHeight="1">
      <c r="A56" s="5" t="s">
        <v>298</v>
      </c>
      <c r="B56" s="11" t="s">
        <v>293</v>
      </c>
      <c r="C56" s="4" t="s">
        <v>40</v>
      </c>
      <c r="D56" s="5" t="s">
        <v>295</v>
      </c>
      <c r="E56" s="2" t="s">
        <v>254</v>
      </c>
      <c r="F56" s="14">
        <v>244</v>
      </c>
      <c r="G56" s="13">
        <v>3</v>
      </c>
      <c r="H56" s="13">
        <v>10</v>
      </c>
    </row>
    <row r="57" spans="1:8" ht="12.75">
      <c r="A57" s="5" t="s">
        <v>305</v>
      </c>
      <c r="B57" s="3" t="s">
        <v>300</v>
      </c>
      <c r="C57" s="4" t="s">
        <v>82</v>
      </c>
      <c r="D57" s="5" t="s">
        <v>302</v>
      </c>
      <c r="E57" s="2" t="s">
        <v>254</v>
      </c>
      <c r="F57" s="14">
        <v>231</v>
      </c>
      <c r="G57" s="13">
        <v>7</v>
      </c>
      <c r="H57" s="13">
        <v>5</v>
      </c>
    </row>
    <row r="58" spans="1:8" ht="12.75">
      <c r="A58" s="5" t="s">
        <v>72</v>
      </c>
      <c r="B58" s="3" t="s">
        <v>307</v>
      </c>
      <c r="C58" s="4" t="s">
        <v>224</v>
      </c>
      <c r="D58" s="5" t="s">
        <v>309</v>
      </c>
      <c r="E58" s="2" t="s">
        <v>254</v>
      </c>
      <c r="F58" s="14">
        <v>243.4</v>
      </c>
      <c r="G58" s="13">
        <v>4</v>
      </c>
      <c r="H58" s="13">
        <v>11</v>
      </c>
    </row>
    <row r="59" spans="1:8" ht="12.75">
      <c r="A59" s="5" t="s">
        <v>79</v>
      </c>
      <c r="B59" s="3" t="s">
        <v>314</v>
      </c>
      <c r="C59" s="4" t="s">
        <v>75</v>
      </c>
      <c r="D59" s="5" t="s">
        <v>316</v>
      </c>
      <c r="E59" s="2" t="s">
        <v>254</v>
      </c>
      <c r="F59" s="14">
        <v>215</v>
      </c>
      <c r="G59" s="13">
        <v>1</v>
      </c>
      <c r="H59" s="13">
        <v>4</v>
      </c>
    </row>
    <row r="60" spans="1:6" ht="12.75">
      <c r="A60" s="5" t="s">
        <v>326</v>
      </c>
      <c r="B60" s="3" t="s">
        <v>321</v>
      </c>
      <c r="C60" s="4" t="s">
        <v>138</v>
      </c>
      <c r="D60" s="5" t="s">
        <v>323</v>
      </c>
      <c r="E60" s="2" t="s">
        <v>254</v>
      </c>
      <c r="F60" s="14">
        <v>0</v>
      </c>
    </row>
    <row r="61" spans="1:8" ht="12.75">
      <c r="A61" s="5" t="s">
        <v>333</v>
      </c>
      <c r="B61" s="3" t="s">
        <v>328</v>
      </c>
      <c r="C61" s="4" t="s">
        <v>159</v>
      </c>
      <c r="D61" s="5" t="s">
        <v>330</v>
      </c>
      <c r="E61" s="2" t="s">
        <v>254</v>
      </c>
      <c r="F61" s="14">
        <v>194</v>
      </c>
      <c r="G61" s="13">
        <v>4</v>
      </c>
      <c r="H61" s="13">
        <v>3</v>
      </c>
    </row>
    <row r="62" spans="1:8" ht="12.75">
      <c r="A62" s="5" t="s">
        <v>86</v>
      </c>
      <c r="B62" s="3" t="s">
        <v>335</v>
      </c>
      <c r="C62" s="4" t="s">
        <v>12</v>
      </c>
      <c r="D62" s="5" t="s">
        <v>337</v>
      </c>
      <c r="E62" s="2" t="s">
        <v>254</v>
      </c>
      <c r="F62" s="14">
        <v>210</v>
      </c>
      <c r="G62" s="13">
        <v>0</v>
      </c>
      <c r="H62" s="13">
        <v>8</v>
      </c>
    </row>
    <row r="63" spans="1:8" ht="12.75">
      <c r="A63" s="5" t="s">
        <v>93</v>
      </c>
      <c r="B63" s="3" t="s">
        <v>342</v>
      </c>
      <c r="C63" s="4" t="s">
        <v>75</v>
      </c>
      <c r="D63" s="5" t="s">
        <v>344</v>
      </c>
      <c r="E63" s="2" t="s">
        <v>254</v>
      </c>
      <c r="F63" s="14">
        <v>221</v>
      </c>
      <c r="G63" s="13">
        <v>2</v>
      </c>
      <c r="H63" s="13">
        <v>5</v>
      </c>
    </row>
    <row r="64" spans="1:8" ht="12.75">
      <c r="A64" s="5" t="s">
        <v>354</v>
      </c>
      <c r="B64" s="3" t="s">
        <v>349</v>
      </c>
      <c r="C64" s="4" t="s">
        <v>138</v>
      </c>
      <c r="D64" s="5" t="s">
        <v>351</v>
      </c>
      <c r="E64" s="2" t="s">
        <v>254</v>
      </c>
      <c r="F64" s="14">
        <v>201</v>
      </c>
      <c r="G64" s="13">
        <v>2</v>
      </c>
      <c r="H64" s="13">
        <v>2</v>
      </c>
    </row>
    <row r="65" spans="1:6" ht="12.75">
      <c r="A65" s="5"/>
      <c r="B65" s="3"/>
      <c r="C65" s="4"/>
      <c r="D65" s="5"/>
      <c r="E65" s="2"/>
      <c r="F65" s="14"/>
    </row>
    <row r="66" spans="1:6" ht="12.75">
      <c r="A66" s="5"/>
      <c r="B66" s="10" t="s">
        <v>642</v>
      </c>
      <c r="C66" s="4"/>
      <c r="D66" s="5"/>
      <c r="E66" s="2"/>
      <c r="F66" s="14"/>
    </row>
    <row r="67" spans="1:6" ht="12.75">
      <c r="A67" s="5"/>
      <c r="B67" s="3"/>
      <c r="C67" s="4"/>
      <c r="D67" s="5"/>
      <c r="E67" s="2"/>
      <c r="F67" s="14"/>
    </row>
    <row r="68" spans="1:8" ht="12.75">
      <c r="A68" s="5" t="s">
        <v>100</v>
      </c>
      <c r="B68" s="3" t="s">
        <v>356</v>
      </c>
      <c r="C68" s="4" t="s">
        <v>357</v>
      </c>
      <c r="D68" s="5" t="s">
        <v>358</v>
      </c>
      <c r="E68" s="2" t="s">
        <v>359</v>
      </c>
      <c r="F68" s="14">
        <v>223</v>
      </c>
      <c r="G68" s="13">
        <v>4</v>
      </c>
      <c r="H68" s="13">
        <v>5</v>
      </c>
    </row>
    <row r="69" spans="1:8" ht="12.75">
      <c r="A69" s="5" t="s">
        <v>107</v>
      </c>
      <c r="B69" s="3" t="s">
        <v>363</v>
      </c>
      <c r="C69" s="4" t="s">
        <v>40</v>
      </c>
      <c r="D69" s="5" t="s">
        <v>365</v>
      </c>
      <c r="E69" s="2" t="s">
        <v>359</v>
      </c>
      <c r="F69" s="14">
        <v>219</v>
      </c>
      <c r="G69" s="13">
        <v>1</v>
      </c>
      <c r="H69" s="13">
        <v>8</v>
      </c>
    </row>
    <row r="70" spans="1:8" ht="12.75">
      <c r="A70" s="5" t="s">
        <v>375</v>
      </c>
      <c r="B70" s="3" t="s">
        <v>370</v>
      </c>
      <c r="C70" s="4" t="s">
        <v>75</v>
      </c>
      <c r="D70" s="5" t="s">
        <v>372</v>
      </c>
      <c r="E70" s="2" t="s">
        <v>359</v>
      </c>
      <c r="F70" s="14">
        <v>173</v>
      </c>
      <c r="G70" s="13">
        <v>1</v>
      </c>
      <c r="H70" s="13">
        <v>3</v>
      </c>
    </row>
    <row r="71" spans="1:8" ht="12.75">
      <c r="A71" s="5" t="s">
        <v>382</v>
      </c>
      <c r="B71" s="3" t="s">
        <v>377</v>
      </c>
      <c r="C71" s="4" t="s">
        <v>138</v>
      </c>
      <c r="D71" s="5" t="s">
        <v>379</v>
      </c>
      <c r="E71" s="2" t="s">
        <v>359</v>
      </c>
      <c r="F71" s="14">
        <v>115</v>
      </c>
      <c r="G71" s="13">
        <v>0</v>
      </c>
      <c r="H71" s="13">
        <v>1</v>
      </c>
    </row>
    <row r="72" spans="1:6" ht="12.75">
      <c r="A72" s="5"/>
      <c r="B72" s="3"/>
      <c r="C72" s="4"/>
      <c r="D72" s="5"/>
      <c r="E72" s="2"/>
      <c r="F72" s="14"/>
    </row>
    <row r="73" spans="1:6" ht="12.75">
      <c r="A73" s="5"/>
      <c r="B73" s="10" t="s">
        <v>643</v>
      </c>
      <c r="C73" s="4"/>
      <c r="D73" s="5"/>
      <c r="E73" s="2"/>
      <c r="F73" s="14"/>
    </row>
    <row r="74" spans="1:6" ht="12.75">
      <c r="A74" s="5"/>
      <c r="B74" s="3"/>
      <c r="C74" s="4"/>
      <c r="D74" s="5"/>
      <c r="E74" s="2"/>
      <c r="F74" s="14"/>
    </row>
    <row r="75" spans="1:8" ht="12.75">
      <c r="A75" s="5" t="s">
        <v>114</v>
      </c>
      <c r="B75" s="3" t="s">
        <v>384</v>
      </c>
      <c r="C75" s="4" t="s">
        <v>82</v>
      </c>
      <c r="D75" s="5" t="s">
        <v>386</v>
      </c>
      <c r="E75" s="2" t="s">
        <v>387</v>
      </c>
      <c r="F75" s="14">
        <v>258</v>
      </c>
      <c r="G75" s="13">
        <v>5</v>
      </c>
      <c r="H75" s="13">
        <v>17</v>
      </c>
    </row>
    <row r="76" spans="1:8" ht="12.75">
      <c r="A76" s="5" t="s">
        <v>121</v>
      </c>
      <c r="B76" s="3" t="s">
        <v>391</v>
      </c>
      <c r="C76" s="4" t="s">
        <v>40</v>
      </c>
      <c r="D76" s="5" t="s">
        <v>393</v>
      </c>
      <c r="E76" s="2" t="s">
        <v>387</v>
      </c>
      <c r="F76" s="14">
        <v>221</v>
      </c>
      <c r="G76" s="13">
        <v>2</v>
      </c>
      <c r="H76" s="13">
        <v>6</v>
      </c>
    </row>
    <row r="77" spans="1:8" ht="12.75">
      <c r="A77" s="5" t="s">
        <v>403</v>
      </c>
      <c r="B77" s="3" t="s">
        <v>398</v>
      </c>
      <c r="C77" s="4" t="s">
        <v>26</v>
      </c>
      <c r="D77" s="5" t="s">
        <v>400</v>
      </c>
      <c r="E77" s="2" t="s">
        <v>387</v>
      </c>
      <c r="F77" s="14">
        <v>227</v>
      </c>
      <c r="G77" s="13">
        <v>3</v>
      </c>
      <c r="H77" s="13">
        <v>6</v>
      </c>
    </row>
    <row r="78" spans="1:8" ht="12.75">
      <c r="A78" s="5" t="s">
        <v>410</v>
      </c>
      <c r="B78" s="3" t="s">
        <v>405</v>
      </c>
      <c r="C78" s="4" t="s">
        <v>82</v>
      </c>
      <c r="D78" s="5" t="s">
        <v>407</v>
      </c>
      <c r="E78" s="2" t="s">
        <v>387</v>
      </c>
      <c r="F78" s="14">
        <v>173</v>
      </c>
      <c r="G78" s="13">
        <v>0</v>
      </c>
      <c r="H78" s="13">
        <v>0</v>
      </c>
    </row>
    <row r="79" spans="1:8" ht="12.75">
      <c r="A79" s="5" t="s">
        <v>128</v>
      </c>
      <c r="B79" s="3" t="s">
        <v>412</v>
      </c>
      <c r="C79" s="4" t="s">
        <v>82</v>
      </c>
      <c r="D79" s="5" t="s">
        <v>414</v>
      </c>
      <c r="E79" s="2" t="s">
        <v>387</v>
      </c>
      <c r="F79" s="14">
        <v>172</v>
      </c>
      <c r="G79" s="13">
        <v>1</v>
      </c>
      <c r="H79" s="13">
        <v>1</v>
      </c>
    </row>
    <row r="80" spans="1:8" ht="12.75">
      <c r="A80" s="5" t="s">
        <v>135</v>
      </c>
      <c r="B80" s="3" t="s">
        <v>419</v>
      </c>
      <c r="C80" s="4" t="s">
        <v>40</v>
      </c>
      <c r="D80" s="5" t="s">
        <v>421</v>
      </c>
      <c r="E80" s="2" t="s">
        <v>387</v>
      </c>
      <c r="F80" s="14">
        <v>225.4</v>
      </c>
      <c r="G80" s="13">
        <v>3</v>
      </c>
      <c r="H80" s="13">
        <v>6</v>
      </c>
    </row>
    <row r="81" spans="1:8" ht="12.75">
      <c r="A81" s="5" t="s">
        <v>431</v>
      </c>
      <c r="B81" s="3" t="s">
        <v>426</v>
      </c>
      <c r="C81" s="4" t="s">
        <v>12</v>
      </c>
      <c r="D81" s="5" t="s">
        <v>428</v>
      </c>
      <c r="E81" s="2" t="s">
        <v>387</v>
      </c>
      <c r="F81" s="14">
        <v>220</v>
      </c>
      <c r="G81" s="13">
        <v>2</v>
      </c>
      <c r="H81" s="13">
        <v>6</v>
      </c>
    </row>
    <row r="82" spans="1:8" ht="12.75">
      <c r="A82" s="5" t="s">
        <v>438</v>
      </c>
      <c r="B82" s="3" t="s">
        <v>433</v>
      </c>
      <c r="C82" s="4" t="s">
        <v>40</v>
      </c>
      <c r="D82" s="5" t="s">
        <v>435</v>
      </c>
      <c r="E82" s="2" t="s">
        <v>387</v>
      </c>
      <c r="F82" s="14">
        <v>162</v>
      </c>
      <c r="G82" s="13">
        <v>1</v>
      </c>
      <c r="H82" s="13">
        <v>3</v>
      </c>
    </row>
    <row r="83" spans="1:8" ht="12.75">
      <c r="A83" s="5" t="s">
        <v>142</v>
      </c>
      <c r="B83" s="3" t="s">
        <v>440</v>
      </c>
      <c r="C83" s="4" t="s">
        <v>441</v>
      </c>
      <c r="D83" s="5" t="s">
        <v>442</v>
      </c>
      <c r="E83" s="2" t="s">
        <v>387</v>
      </c>
      <c r="F83" s="14">
        <v>239</v>
      </c>
      <c r="G83" s="13">
        <v>4</v>
      </c>
      <c r="H83" s="13">
        <v>10</v>
      </c>
    </row>
    <row r="84" spans="1:8" ht="12.75">
      <c r="A84" s="5" t="s">
        <v>149</v>
      </c>
      <c r="B84" s="3" t="s">
        <v>447</v>
      </c>
      <c r="C84" s="4" t="s">
        <v>75</v>
      </c>
      <c r="D84" s="5" t="s">
        <v>449</v>
      </c>
      <c r="E84" s="2" t="s">
        <v>387</v>
      </c>
      <c r="F84" s="14">
        <v>186</v>
      </c>
      <c r="G84" s="13">
        <v>2</v>
      </c>
      <c r="H84" s="13">
        <v>5</v>
      </c>
    </row>
    <row r="85" spans="1:8" ht="12.75">
      <c r="A85" s="5" t="s">
        <v>459</v>
      </c>
      <c r="B85" s="3" t="s">
        <v>454</v>
      </c>
      <c r="C85" s="4" t="s">
        <v>138</v>
      </c>
      <c r="D85" s="5" t="s">
        <v>456</v>
      </c>
      <c r="E85" s="2" t="s">
        <v>387</v>
      </c>
      <c r="F85" s="14">
        <v>205</v>
      </c>
      <c r="G85" s="13">
        <v>1</v>
      </c>
      <c r="H85" s="13">
        <v>5</v>
      </c>
    </row>
    <row r="86" spans="1:8" ht="12.75">
      <c r="A86" s="5" t="s">
        <v>466</v>
      </c>
      <c r="B86" s="3" t="s">
        <v>461</v>
      </c>
      <c r="C86" s="4" t="s">
        <v>26</v>
      </c>
      <c r="D86" s="5" t="s">
        <v>463</v>
      </c>
      <c r="E86" s="2" t="s">
        <v>387</v>
      </c>
      <c r="F86" s="14">
        <v>225</v>
      </c>
      <c r="G86" s="13">
        <v>2</v>
      </c>
      <c r="H86" s="13">
        <v>7</v>
      </c>
    </row>
    <row r="87" spans="1:8" ht="12.75">
      <c r="A87" s="5" t="s">
        <v>156</v>
      </c>
      <c r="B87" s="3" t="s">
        <v>468</v>
      </c>
      <c r="C87" s="4" t="s">
        <v>287</v>
      </c>
      <c r="D87" s="5" t="s">
        <v>470</v>
      </c>
      <c r="E87" s="2" t="s">
        <v>387</v>
      </c>
      <c r="F87" s="14">
        <v>98</v>
      </c>
      <c r="G87" s="13">
        <v>1</v>
      </c>
      <c r="H87" s="13">
        <v>1</v>
      </c>
    </row>
    <row r="88" spans="1:8" ht="12.75" customHeight="1">
      <c r="A88" s="5" t="s">
        <v>163</v>
      </c>
      <c r="B88" s="11" t="s">
        <v>644</v>
      </c>
      <c r="C88" s="4" t="s">
        <v>75</v>
      </c>
      <c r="D88" s="5" t="s">
        <v>477</v>
      </c>
      <c r="E88" s="2" t="s">
        <v>387</v>
      </c>
      <c r="F88" s="14">
        <v>168</v>
      </c>
      <c r="G88" s="13">
        <v>0</v>
      </c>
      <c r="H88" s="13">
        <v>3</v>
      </c>
    </row>
    <row r="89" spans="1:8" ht="12.75">
      <c r="A89" s="5" t="s">
        <v>487</v>
      </c>
      <c r="B89" s="3" t="s">
        <v>482</v>
      </c>
      <c r="C89" s="4" t="s">
        <v>33</v>
      </c>
      <c r="D89" s="5" t="s">
        <v>484</v>
      </c>
      <c r="E89" s="2" t="s">
        <v>387</v>
      </c>
      <c r="F89" s="14">
        <v>88</v>
      </c>
      <c r="G89" s="13">
        <v>0</v>
      </c>
      <c r="H89" s="13">
        <v>0</v>
      </c>
    </row>
    <row r="90" spans="1:8" ht="12.75">
      <c r="A90" s="5" t="s">
        <v>494</v>
      </c>
      <c r="B90" s="3" t="s">
        <v>489</v>
      </c>
      <c r="C90" s="4" t="s">
        <v>138</v>
      </c>
      <c r="D90" s="5" t="s">
        <v>491</v>
      </c>
      <c r="E90" s="2" t="s">
        <v>387</v>
      </c>
      <c r="F90" s="14">
        <v>93</v>
      </c>
      <c r="G90" s="13">
        <v>0</v>
      </c>
      <c r="H90" s="13">
        <v>1</v>
      </c>
    </row>
    <row r="91" spans="1:6" ht="12.75">
      <c r="A91" s="5"/>
      <c r="B91" s="3"/>
      <c r="C91" s="4"/>
      <c r="D91" s="5"/>
      <c r="E91" s="2"/>
      <c r="F91" s="14"/>
    </row>
    <row r="92" spans="1:6" ht="12.75">
      <c r="A92" s="5"/>
      <c r="B92" s="10" t="s">
        <v>645</v>
      </c>
      <c r="C92" s="4"/>
      <c r="D92" s="5"/>
      <c r="E92" s="2"/>
      <c r="F92" s="14"/>
    </row>
    <row r="93" spans="1:6" ht="12.75">
      <c r="A93" s="5"/>
      <c r="B93" s="3"/>
      <c r="C93" s="4"/>
      <c r="D93" s="5"/>
      <c r="E93" s="2"/>
      <c r="F93" s="14"/>
    </row>
    <row r="94" spans="1:8" ht="12.75">
      <c r="A94" s="5" t="s">
        <v>170</v>
      </c>
      <c r="B94" s="3" t="s">
        <v>496</v>
      </c>
      <c r="C94" s="4" t="s">
        <v>159</v>
      </c>
      <c r="D94" s="5" t="s">
        <v>498</v>
      </c>
      <c r="E94" s="2" t="s">
        <v>499</v>
      </c>
      <c r="F94" s="14">
        <v>265</v>
      </c>
      <c r="G94" s="13">
        <v>7</v>
      </c>
      <c r="H94" s="13">
        <v>15</v>
      </c>
    </row>
    <row r="95" spans="1:8" ht="12.75">
      <c r="A95" s="5" t="s">
        <v>177</v>
      </c>
      <c r="B95" s="3" t="s">
        <v>503</v>
      </c>
      <c r="C95" s="4" t="s">
        <v>82</v>
      </c>
      <c r="D95" s="5" t="s">
        <v>505</v>
      </c>
      <c r="E95" s="2" t="s">
        <v>499</v>
      </c>
      <c r="F95" s="14">
        <v>245</v>
      </c>
      <c r="G95" s="13">
        <v>4</v>
      </c>
      <c r="H95" s="13">
        <v>8</v>
      </c>
    </row>
    <row r="96" spans="1:8" ht="12.75">
      <c r="A96" s="5" t="s">
        <v>515</v>
      </c>
      <c r="B96" s="3" t="s">
        <v>510</v>
      </c>
      <c r="C96" s="4" t="s">
        <v>12</v>
      </c>
      <c r="D96" s="5" t="s">
        <v>512</v>
      </c>
      <c r="E96" s="2" t="s">
        <v>499</v>
      </c>
      <c r="F96" s="14">
        <v>217</v>
      </c>
      <c r="G96" s="13">
        <v>1</v>
      </c>
      <c r="H96" s="13">
        <v>4</v>
      </c>
    </row>
    <row r="97" spans="1:8" ht="12.75">
      <c r="A97" s="5" t="s">
        <v>522</v>
      </c>
      <c r="B97" s="3" t="s">
        <v>517</v>
      </c>
      <c r="C97" s="4" t="s">
        <v>159</v>
      </c>
      <c r="D97" s="5" t="s">
        <v>519</v>
      </c>
      <c r="E97" s="2" t="s">
        <v>499</v>
      </c>
      <c r="F97" s="14">
        <v>237.4</v>
      </c>
      <c r="G97" s="13">
        <v>7</v>
      </c>
      <c r="H97" s="13">
        <v>4</v>
      </c>
    </row>
    <row r="98" spans="1:8" ht="12.75">
      <c r="A98" s="5" t="s">
        <v>184</v>
      </c>
      <c r="B98" s="3" t="s">
        <v>524</v>
      </c>
      <c r="C98" s="4" t="s">
        <v>138</v>
      </c>
      <c r="D98" s="5" t="s">
        <v>526</v>
      </c>
      <c r="E98" s="2" t="s">
        <v>527</v>
      </c>
      <c r="F98" s="14">
        <v>203</v>
      </c>
      <c r="G98" s="13">
        <v>1</v>
      </c>
      <c r="H98" s="13">
        <v>6</v>
      </c>
    </row>
    <row r="99" spans="1:8" ht="12.75">
      <c r="A99" s="5" t="s">
        <v>191</v>
      </c>
      <c r="B99" s="3" t="s">
        <v>531</v>
      </c>
      <c r="C99" s="4" t="s">
        <v>33</v>
      </c>
      <c r="D99" s="5" t="s">
        <v>533</v>
      </c>
      <c r="E99" s="2" t="s">
        <v>499</v>
      </c>
      <c r="F99" s="14">
        <v>249</v>
      </c>
      <c r="G99" s="13">
        <v>7</v>
      </c>
      <c r="H99" s="13">
        <v>7</v>
      </c>
    </row>
    <row r="100" spans="1:8" ht="12.75">
      <c r="A100" s="5" t="s">
        <v>543</v>
      </c>
      <c r="B100" s="3" t="s">
        <v>538</v>
      </c>
      <c r="C100" s="4" t="s">
        <v>40</v>
      </c>
      <c r="D100" s="5" t="s">
        <v>540</v>
      </c>
      <c r="E100" s="2" t="s">
        <v>527</v>
      </c>
      <c r="F100" s="14">
        <v>237</v>
      </c>
      <c r="G100" s="13">
        <v>4</v>
      </c>
      <c r="H100" s="13">
        <v>11</v>
      </c>
    </row>
    <row r="101" spans="1:6" ht="12.75">
      <c r="A101" s="5" t="s">
        <v>550</v>
      </c>
      <c r="B101" s="3" t="s">
        <v>545</v>
      </c>
      <c r="C101" s="4" t="s">
        <v>441</v>
      </c>
      <c r="D101" s="5" t="s">
        <v>547</v>
      </c>
      <c r="E101" s="2" t="s">
        <v>499</v>
      </c>
      <c r="F101" s="14">
        <v>0</v>
      </c>
    </row>
    <row r="102" spans="1:6" ht="12.75">
      <c r="A102" s="5"/>
      <c r="B102" s="3"/>
      <c r="C102" s="4"/>
      <c r="D102" s="5"/>
      <c r="E102" s="2"/>
      <c r="F102" s="14"/>
    </row>
    <row r="103" spans="1:6" ht="12.75">
      <c r="A103" s="5"/>
      <c r="B103" s="10" t="s">
        <v>646</v>
      </c>
      <c r="C103" s="4"/>
      <c r="D103" s="5"/>
      <c r="E103" s="2"/>
      <c r="F103" s="14"/>
    </row>
    <row r="104" spans="1:6" ht="12.75">
      <c r="A104" s="5"/>
      <c r="B104" s="3"/>
      <c r="C104" s="4"/>
      <c r="D104" s="5"/>
      <c r="E104" s="2"/>
      <c r="F104" s="14"/>
    </row>
    <row r="105" spans="1:8" ht="12.75">
      <c r="A105" s="5" t="s">
        <v>198</v>
      </c>
      <c r="B105" s="3" t="s">
        <v>552</v>
      </c>
      <c r="C105" s="4" t="s">
        <v>159</v>
      </c>
      <c r="D105" s="5" t="s">
        <v>554</v>
      </c>
      <c r="E105" s="2" t="s">
        <v>555</v>
      </c>
      <c r="F105" s="14">
        <v>262</v>
      </c>
      <c r="G105" s="13">
        <v>8</v>
      </c>
      <c r="H105" s="13">
        <v>12</v>
      </c>
    </row>
    <row r="106" spans="1:8" ht="12.75">
      <c r="A106" s="5" t="s">
        <v>205</v>
      </c>
      <c r="B106" s="3" t="s">
        <v>559</v>
      </c>
      <c r="C106" s="4" t="s">
        <v>40</v>
      </c>
      <c r="D106" s="5" t="s">
        <v>561</v>
      </c>
      <c r="E106" s="2" t="s">
        <v>555</v>
      </c>
      <c r="F106" s="14">
        <v>265</v>
      </c>
      <c r="G106" s="13">
        <v>7</v>
      </c>
      <c r="H106" s="13">
        <v>13</v>
      </c>
    </row>
    <row r="107" spans="1:8" ht="12.75">
      <c r="A107" s="5" t="s">
        <v>571</v>
      </c>
      <c r="B107" s="3" t="s">
        <v>566</v>
      </c>
      <c r="C107" s="4" t="s">
        <v>33</v>
      </c>
      <c r="D107" s="5" t="s">
        <v>568</v>
      </c>
      <c r="E107" s="2" t="s">
        <v>555</v>
      </c>
      <c r="F107" s="14">
        <v>211</v>
      </c>
      <c r="G107" s="13">
        <v>2</v>
      </c>
      <c r="H107" s="13">
        <v>3</v>
      </c>
    </row>
    <row r="108" spans="1:8" ht="12.75">
      <c r="A108" s="5" t="s">
        <v>578</v>
      </c>
      <c r="B108" s="11" t="s">
        <v>573</v>
      </c>
      <c r="C108" s="4" t="s">
        <v>287</v>
      </c>
      <c r="D108" s="5" t="s">
        <v>575</v>
      </c>
      <c r="E108" s="2" t="s">
        <v>555</v>
      </c>
      <c r="F108" s="14">
        <v>248</v>
      </c>
      <c r="G108" s="13">
        <v>5</v>
      </c>
      <c r="H108" s="13">
        <v>8</v>
      </c>
    </row>
    <row r="109" spans="1:6" ht="12.75">
      <c r="A109" s="5"/>
      <c r="B109" s="11"/>
      <c r="C109" s="4"/>
      <c r="D109" s="5"/>
      <c r="E109" s="2"/>
      <c r="F109" s="14"/>
    </row>
    <row r="110" spans="1:6" ht="12.75">
      <c r="A110" s="5"/>
      <c r="B110" s="10" t="s">
        <v>647</v>
      </c>
      <c r="C110" s="4"/>
      <c r="D110" s="5"/>
      <c r="E110" s="2"/>
      <c r="F110" s="14"/>
    </row>
    <row r="111" spans="1:6" ht="12.75">
      <c r="A111" s="5"/>
      <c r="B111" s="11"/>
      <c r="C111" s="4"/>
      <c r="D111" s="5"/>
      <c r="E111" s="2"/>
      <c r="F111" s="14"/>
    </row>
    <row r="112" spans="1:8" ht="12.75">
      <c r="A112" s="5" t="s">
        <v>585</v>
      </c>
      <c r="B112" s="3" t="s">
        <v>580</v>
      </c>
      <c r="C112" s="4" t="s">
        <v>287</v>
      </c>
      <c r="D112" s="5" t="s">
        <v>582</v>
      </c>
      <c r="E112" s="2" t="s">
        <v>583</v>
      </c>
      <c r="F112" s="14">
        <v>260</v>
      </c>
      <c r="G112" s="13">
        <v>7</v>
      </c>
      <c r="H112" s="13">
        <v>8</v>
      </c>
    </row>
    <row r="113" spans="1:8" ht="12.75">
      <c r="A113" s="5" t="s">
        <v>592</v>
      </c>
      <c r="B113" s="3" t="s">
        <v>587</v>
      </c>
      <c r="C113" s="4" t="s">
        <v>33</v>
      </c>
      <c r="D113" s="5" t="s">
        <v>589</v>
      </c>
      <c r="E113" s="2" t="s">
        <v>583</v>
      </c>
      <c r="F113" s="14">
        <v>260.4</v>
      </c>
      <c r="G113" s="13">
        <v>8</v>
      </c>
      <c r="H113" s="13">
        <v>11</v>
      </c>
    </row>
    <row r="114" spans="1:8" ht="12.75">
      <c r="A114" s="5" t="s">
        <v>599</v>
      </c>
      <c r="B114" s="3" t="s">
        <v>594</v>
      </c>
      <c r="C114" s="4" t="s">
        <v>82</v>
      </c>
      <c r="D114" s="5" t="s">
        <v>596</v>
      </c>
      <c r="E114" s="2" t="s">
        <v>583</v>
      </c>
      <c r="F114" s="14">
        <v>247</v>
      </c>
      <c r="G114" s="13">
        <v>4</v>
      </c>
      <c r="H114" s="13">
        <v>7</v>
      </c>
    </row>
    <row r="115" spans="1:8" ht="12.75">
      <c r="A115" s="5" t="s">
        <v>606</v>
      </c>
      <c r="B115" s="3" t="s">
        <v>601</v>
      </c>
      <c r="C115" s="4" t="s">
        <v>40</v>
      </c>
      <c r="D115" s="5" t="s">
        <v>603</v>
      </c>
      <c r="E115" s="2" t="s">
        <v>583</v>
      </c>
      <c r="F115" s="14">
        <v>258</v>
      </c>
      <c r="G115" s="13">
        <v>7</v>
      </c>
      <c r="H115" s="13">
        <v>12</v>
      </c>
    </row>
    <row r="116" spans="1:8" ht="12.75">
      <c r="A116" s="5" t="s">
        <v>613</v>
      </c>
      <c r="B116" s="3" t="s">
        <v>608</v>
      </c>
      <c r="C116" s="4" t="s">
        <v>287</v>
      </c>
      <c r="D116" s="5" t="s">
        <v>610</v>
      </c>
      <c r="E116" s="2" t="s">
        <v>583</v>
      </c>
      <c r="F116" s="14">
        <v>265</v>
      </c>
      <c r="G116" s="13">
        <v>10</v>
      </c>
      <c r="H116" s="13">
        <v>9</v>
      </c>
    </row>
    <row r="117" spans="1:8" ht="12.75">
      <c r="A117" s="5" t="s">
        <v>620</v>
      </c>
      <c r="B117" s="3" t="s">
        <v>615</v>
      </c>
      <c r="C117" s="4" t="s">
        <v>40</v>
      </c>
      <c r="D117" s="5" t="s">
        <v>617</v>
      </c>
      <c r="E117" s="2" t="s">
        <v>583</v>
      </c>
      <c r="F117" s="14">
        <v>249</v>
      </c>
      <c r="G117" s="13">
        <v>7</v>
      </c>
      <c r="H117" s="13">
        <v>11</v>
      </c>
    </row>
    <row r="118" spans="1:8" ht="12.75">
      <c r="A118" s="5" t="s">
        <v>627</v>
      </c>
      <c r="B118" s="3" t="s">
        <v>622</v>
      </c>
      <c r="C118" s="4" t="s">
        <v>26</v>
      </c>
      <c r="D118" s="5" t="s">
        <v>624</v>
      </c>
      <c r="E118" s="2" t="s">
        <v>583</v>
      </c>
      <c r="F118" s="14">
        <v>239</v>
      </c>
      <c r="G118" s="13">
        <v>3</v>
      </c>
      <c r="H118" s="13">
        <v>5</v>
      </c>
    </row>
    <row r="119" spans="1:8" ht="12.75">
      <c r="A119" s="5" t="s">
        <v>634</v>
      </c>
      <c r="B119" s="3" t="s">
        <v>629</v>
      </c>
      <c r="C119" s="4" t="s">
        <v>12</v>
      </c>
      <c r="D119" s="5" t="s">
        <v>631</v>
      </c>
      <c r="E119" s="2" t="s">
        <v>583</v>
      </c>
      <c r="F119" s="14">
        <v>111</v>
      </c>
      <c r="G119" s="13">
        <v>0</v>
      </c>
      <c r="H119" s="13">
        <v>0</v>
      </c>
    </row>
    <row r="120" spans="1:6" ht="12.75">
      <c r="A120" s="1"/>
      <c r="B120" s="1"/>
      <c r="C120" s="4"/>
      <c r="D120" s="1"/>
      <c r="E120" s="1"/>
      <c r="F120" s="9"/>
    </row>
    <row r="121" spans="1:6" ht="12.75">
      <c r="A121" s="1"/>
      <c r="B121" s="1"/>
      <c r="C121" s="7"/>
      <c r="D121" s="1"/>
      <c r="E121" s="1"/>
      <c r="F121" s="9"/>
    </row>
  </sheetData>
  <sheetProtection/>
  <mergeCells count="2">
    <mergeCell ref="B1:F1"/>
    <mergeCell ref="B2:H2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A100">
      <selection activeCell="C59" sqref="C59"/>
    </sheetView>
  </sheetViews>
  <sheetFormatPr defaultColWidth="11.421875" defaultRowHeight="12.75"/>
  <cols>
    <col min="1" max="1" width="4.421875" style="0" customWidth="1"/>
    <col min="2" max="2" width="26.28125" style="0" customWidth="1"/>
    <col min="3" max="3" width="21.00390625" style="0" customWidth="1"/>
    <col min="4" max="4" width="8.57421875" style="123" customWidth="1"/>
    <col min="5" max="5" width="7.57421875" style="0" customWidth="1"/>
    <col min="6" max="6" width="7.57421875" style="15" customWidth="1"/>
    <col min="7" max="8" width="6.28125" style="13" bestFit="1" customWidth="1"/>
  </cols>
  <sheetData>
    <row r="1" spans="1:6" ht="24" customHeight="1">
      <c r="A1" s="1"/>
      <c r="B1" s="109" t="s">
        <v>0</v>
      </c>
      <c r="C1" s="110"/>
      <c r="D1" s="110"/>
      <c r="E1" s="110"/>
      <c r="F1" s="110"/>
    </row>
    <row r="2" spans="1:8" ht="15.75">
      <c r="A2" s="1"/>
      <c r="B2" s="111" t="s">
        <v>2</v>
      </c>
      <c r="C2" s="112"/>
      <c r="D2" s="112"/>
      <c r="E2" s="112"/>
      <c r="F2" s="112"/>
      <c r="G2" s="112"/>
      <c r="H2" s="112"/>
    </row>
    <row r="3" spans="1:6" ht="18" customHeight="1">
      <c r="A3" s="12" t="s">
        <v>9</v>
      </c>
      <c r="B3" s="2" t="s">
        <v>3</v>
      </c>
      <c r="C3" s="2" t="s">
        <v>4</v>
      </c>
      <c r="D3" s="118"/>
      <c r="E3" s="2"/>
      <c r="F3" s="8"/>
    </row>
    <row r="4" spans="1:6" ht="12.75">
      <c r="A4" s="2"/>
      <c r="B4" s="8" t="s">
        <v>638</v>
      </c>
      <c r="C4" s="2"/>
      <c r="D4" s="118"/>
      <c r="E4" s="2"/>
      <c r="F4" s="8"/>
    </row>
    <row r="5" spans="1:8" ht="12.75">
      <c r="A5" s="95"/>
      <c r="B5" s="95"/>
      <c r="C5" s="96"/>
      <c r="D5" s="119" t="s">
        <v>698</v>
      </c>
      <c r="E5" s="95" t="s">
        <v>699</v>
      </c>
      <c r="F5" s="97" t="s">
        <v>663</v>
      </c>
      <c r="G5" s="98" t="s">
        <v>701</v>
      </c>
      <c r="H5" s="99" t="s">
        <v>700</v>
      </c>
    </row>
    <row r="6" spans="1:8" ht="12.75">
      <c r="A6" s="100" t="s">
        <v>23</v>
      </c>
      <c r="B6" s="101" t="s">
        <v>18</v>
      </c>
      <c r="C6" s="102" t="s">
        <v>19</v>
      </c>
      <c r="D6" s="120">
        <f>+QUALIF!F7</f>
        <v>230</v>
      </c>
      <c r="E6" s="96">
        <v>6</v>
      </c>
      <c r="F6" s="103">
        <v>6</v>
      </c>
      <c r="G6" s="99">
        <v>6</v>
      </c>
      <c r="H6" s="99">
        <v>6</v>
      </c>
    </row>
    <row r="7" spans="1:8" ht="12.75">
      <c r="A7" s="100" t="s">
        <v>30</v>
      </c>
      <c r="B7" s="101" t="s">
        <v>25</v>
      </c>
      <c r="C7" s="102" t="s">
        <v>26</v>
      </c>
      <c r="D7" s="120">
        <f>+QUALIF!F8</f>
        <v>245</v>
      </c>
      <c r="E7" s="96">
        <v>6</v>
      </c>
      <c r="F7" s="103">
        <v>6</v>
      </c>
      <c r="G7" s="99">
        <v>6</v>
      </c>
      <c r="H7" s="99">
        <v>0</v>
      </c>
    </row>
    <row r="8" spans="1:8" ht="12.75">
      <c r="A8" s="100" t="s">
        <v>51</v>
      </c>
      <c r="B8" s="101" t="s">
        <v>46</v>
      </c>
      <c r="C8" s="102" t="s">
        <v>47</v>
      </c>
      <c r="D8" s="120">
        <f>+QUALIF!F11</f>
        <v>245.4</v>
      </c>
      <c r="E8" s="96">
        <v>6</v>
      </c>
      <c r="F8" s="103">
        <v>6</v>
      </c>
      <c r="G8" s="99">
        <v>0</v>
      </c>
      <c r="H8" s="99">
        <v>6</v>
      </c>
    </row>
    <row r="9" spans="1:8" ht="12.75">
      <c r="A9" s="100" t="s">
        <v>86</v>
      </c>
      <c r="B9" s="101" t="s">
        <v>81</v>
      </c>
      <c r="C9" s="102" t="s">
        <v>82</v>
      </c>
      <c r="D9" s="120">
        <f>+QUALIF!F16</f>
        <v>223</v>
      </c>
      <c r="E9" s="96">
        <v>6</v>
      </c>
      <c r="F9" s="103">
        <v>6</v>
      </c>
      <c r="G9" s="99">
        <v>0</v>
      </c>
      <c r="H9" s="99">
        <v>0</v>
      </c>
    </row>
    <row r="10" spans="1:8" ht="12.75">
      <c r="A10" s="100" t="s">
        <v>37</v>
      </c>
      <c r="B10" s="101" t="s">
        <v>32</v>
      </c>
      <c r="C10" s="102" t="s">
        <v>33</v>
      </c>
      <c r="D10" s="120">
        <f>+QUALIF!F9</f>
        <v>239</v>
      </c>
      <c r="E10" s="96">
        <v>6</v>
      </c>
      <c r="F10" s="103">
        <v>0</v>
      </c>
      <c r="G10" s="99"/>
      <c r="H10" s="99"/>
    </row>
    <row r="11" spans="1:8" ht="12.75">
      <c r="A11" s="100" t="s">
        <v>65</v>
      </c>
      <c r="B11" s="101" t="s">
        <v>60</v>
      </c>
      <c r="C11" s="102" t="s">
        <v>40</v>
      </c>
      <c r="D11" s="120">
        <f>+QUALIF!F13</f>
        <v>226</v>
      </c>
      <c r="E11" s="96">
        <v>6</v>
      </c>
      <c r="F11" s="103">
        <v>0</v>
      </c>
      <c r="G11" s="99"/>
      <c r="H11" s="99"/>
    </row>
    <row r="12" spans="1:8" ht="12.75">
      <c r="A12" s="100" t="s">
        <v>16</v>
      </c>
      <c r="B12" s="101" t="s">
        <v>11</v>
      </c>
      <c r="C12" s="102" t="s">
        <v>12</v>
      </c>
      <c r="D12" s="120">
        <f>+QUALIF!F6</f>
        <v>222</v>
      </c>
      <c r="E12" s="96">
        <v>6</v>
      </c>
      <c r="F12" s="103">
        <v>0</v>
      </c>
      <c r="G12" s="99"/>
      <c r="H12" s="99"/>
    </row>
    <row r="13" spans="1:8" ht="12.75">
      <c r="A13" s="100" t="s">
        <v>79</v>
      </c>
      <c r="B13" s="101" t="s">
        <v>74</v>
      </c>
      <c r="C13" s="102" t="s">
        <v>75</v>
      </c>
      <c r="D13" s="120">
        <f>+QUALIF!F15</f>
        <v>200</v>
      </c>
      <c r="E13" s="96">
        <v>6</v>
      </c>
      <c r="F13" s="103">
        <v>0</v>
      </c>
      <c r="G13" s="99"/>
      <c r="H13" s="99"/>
    </row>
    <row r="14" spans="1:8" ht="12.75">
      <c r="A14" s="100" t="s">
        <v>58</v>
      </c>
      <c r="B14" s="101" t="s">
        <v>53</v>
      </c>
      <c r="C14" s="102" t="s">
        <v>33</v>
      </c>
      <c r="D14" s="120">
        <f>+QUALIF!F12</f>
        <v>202</v>
      </c>
      <c r="E14" s="96">
        <v>5</v>
      </c>
      <c r="F14" s="103"/>
      <c r="G14" s="99"/>
      <c r="H14" s="99"/>
    </row>
    <row r="15" spans="1:8" ht="12.75">
      <c r="A15" s="100" t="s">
        <v>44</v>
      </c>
      <c r="B15" s="101" t="s">
        <v>39</v>
      </c>
      <c r="C15" s="102" t="s">
        <v>40</v>
      </c>
      <c r="D15" s="120">
        <f>+QUALIF!F10</f>
        <v>198</v>
      </c>
      <c r="E15" s="96">
        <v>0</v>
      </c>
      <c r="F15" s="103"/>
      <c r="G15" s="99"/>
      <c r="H15" s="99"/>
    </row>
    <row r="16" spans="1:8" ht="12.75">
      <c r="A16" s="100" t="s">
        <v>72</v>
      </c>
      <c r="B16" s="101" t="s">
        <v>67</v>
      </c>
      <c r="C16" s="102" t="s">
        <v>33</v>
      </c>
      <c r="D16" s="120">
        <f>+QUALIF!F14</f>
        <v>0</v>
      </c>
      <c r="E16" s="96"/>
      <c r="F16" s="103"/>
      <c r="G16" s="99"/>
      <c r="H16" s="99"/>
    </row>
    <row r="17" spans="1:6" ht="12.75">
      <c r="A17" s="5"/>
      <c r="B17" s="3"/>
      <c r="C17" s="4"/>
      <c r="D17" s="121"/>
      <c r="E17" s="2"/>
      <c r="F17" s="14"/>
    </row>
    <row r="18" spans="1:6" ht="12.75">
      <c r="A18" s="5"/>
      <c r="B18" s="8" t="s">
        <v>639</v>
      </c>
      <c r="C18" s="4"/>
      <c r="D18" s="121"/>
      <c r="E18" s="2"/>
      <c r="F18" s="14"/>
    </row>
    <row r="19" spans="1:8" ht="12.75">
      <c r="A19" s="100"/>
      <c r="B19" s="101"/>
      <c r="C19" s="102"/>
      <c r="D19" s="119" t="s">
        <v>698</v>
      </c>
      <c r="E19" s="95" t="s">
        <v>699</v>
      </c>
      <c r="F19" s="97" t="s">
        <v>663</v>
      </c>
      <c r="G19" s="98" t="s">
        <v>701</v>
      </c>
      <c r="H19" s="99" t="s">
        <v>700</v>
      </c>
    </row>
    <row r="20" spans="1:8" ht="12.75">
      <c r="A20" s="100" t="s">
        <v>156</v>
      </c>
      <c r="B20" s="101" t="s">
        <v>151</v>
      </c>
      <c r="C20" s="102" t="s">
        <v>82</v>
      </c>
      <c r="D20" s="120">
        <f>+QUALIF!F29</f>
        <v>275</v>
      </c>
      <c r="E20" s="96">
        <v>6</v>
      </c>
      <c r="F20" s="103">
        <v>6</v>
      </c>
      <c r="G20" s="99">
        <v>7</v>
      </c>
      <c r="H20" s="99">
        <v>6</v>
      </c>
    </row>
    <row r="21" spans="1:8" ht="12.75">
      <c r="A21" s="100" t="s">
        <v>170</v>
      </c>
      <c r="B21" s="101" t="s">
        <v>165</v>
      </c>
      <c r="C21" s="102" t="s">
        <v>40</v>
      </c>
      <c r="D21" s="120">
        <f>+QUALIF!F31</f>
        <v>266</v>
      </c>
      <c r="E21" s="96">
        <v>6</v>
      </c>
      <c r="F21" s="103">
        <v>6</v>
      </c>
      <c r="G21" s="99">
        <v>6</v>
      </c>
      <c r="H21" s="99">
        <v>0</v>
      </c>
    </row>
    <row r="22" spans="1:8" ht="12.75">
      <c r="A22" s="100" t="s">
        <v>163</v>
      </c>
      <c r="B22" s="101" t="s">
        <v>158</v>
      </c>
      <c r="C22" s="102" t="s">
        <v>159</v>
      </c>
      <c r="D22" s="120">
        <f>+QUALIF!F30</f>
        <v>255</v>
      </c>
      <c r="E22" s="96">
        <v>6</v>
      </c>
      <c r="F22" s="103">
        <v>6</v>
      </c>
      <c r="G22" s="99">
        <v>1</v>
      </c>
      <c r="H22" s="99">
        <v>6</v>
      </c>
    </row>
    <row r="23" spans="1:8" ht="12.75">
      <c r="A23" s="100" t="s">
        <v>135</v>
      </c>
      <c r="B23" s="101" t="s">
        <v>130</v>
      </c>
      <c r="C23" s="102" t="s">
        <v>33</v>
      </c>
      <c r="D23" s="120">
        <f>+QUALIF!F26</f>
        <v>237</v>
      </c>
      <c r="E23" s="96">
        <v>6</v>
      </c>
      <c r="F23" s="103">
        <v>6</v>
      </c>
      <c r="G23" s="99">
        <v>2</v>
      </c>
      <c r="H23" s="99">
        <v>0</v>
      </c>
    </row>
    <row r="24" spans="1:8" ht="12.75">
      <c r="A24" s="100" t="s">
        <v>100</v>
      </c>
      <c r="B24" s="101" t="s">
        <v>95</v>
      </c>
      <c r="C24" s="102" t="s">
        <v>82</v>
      </c>
      <c r="D24" s="120">
        <f>+QUALIF!F21</f>
        <v>265</v>
      </c>
      <c r="E24" s="96">
        <v>6</v>
      </c>
      <c r="F24" s="103">
        <v>2</v>
      </c>
      <c r="G24" s="99"/>
      <c r="H24" s="99"/>
    </row>
    <row r="25" spans="1:8" ht="12.75">
      <c r="A25" s="100" t="s">
        <v>121</v>
      </c>
      <c r="B25" s="101" t="s">
        <v>116</v>
      </c>
      <c r="C25" s="102" t="s">
        <v>12</v>
      </c>
      <c r="D25" s="120">
        <f>+QUALIF!F24</f>
        <v>238</v>
      </c>
      <c r="E25" s="96">
        <v>7</v>
      </c>
      <c r="F25" s="103">
        <v>0</v>
      </c>
      <c r="G25" s="99"/>
      <c r="H25" s="99"/>
    </row>
    <row r="26" spans="1:8" ht="12.75">
      <c r="A26" s="100" t="s">
        <v>93</v>
      </c>
      <c r="B26" s="101" t="s">
        <v>88</v>
      </c>
      <c r="C26" s="102" t="s">
        <v>75</v>
      </c>
      <c r="D26" s="120">
        <f>+QUALIF!F20</f>
        <v>246</v>
      </c>
      <c r="E26" s="96">
        <v>6</v>
      </c>
      <c r="F26" s="103">
        <v>0</v>
      </c>
      <c r="G26" s="99"/>
      <c r="H26" s="99"/>
    </row>
    <row r="27" spans="1:8" ht="12.75">
      <c r="A27" s="100" t="s">
        <v>184</v>
      </c>
      <c r="B27" s="101" t="s">
        <v>179</v>
      </c>
      <c r="C27" s="102" t="s">
        <v>82</v>
      </c>
      <c r="D27" s="120">
        <f>+QUALIF!F33</f>
        <v>230.4</v>
      </c>
      <c r="E27" s="96">
        <v>6</v>
      </c>
      <c r="F27" s="103">
        <v>0</v>
      </c>
      <c r="G27" s="99"/>
      <c r="H27" s="99"/>
    </row>
    <row r="28" spans="1:8" ht="12.75">
      <c r="A28" s="100" t="s">
        <v>107</v>
      </c>
      <c r="B28" s="101" t="s">
        <v>102</v>
      </c>
      <c r="C28" s="102" t="s">
        <v>26</v>
      </c>
      <c r="D28" s="120">
        <f>+QUALIF!F22</f>
        <v>250</v>
      </c>
      <c r="E28" s="96">
        <v>5</v>
      </c>
      <c r="F28" s="103"/>
      <c r="G28" s="99"/>
      <c r="H28" s="99"/>
    </row>
    <row r="29" spans="1:8" ht="12.75">
      <c r="A29" s="100" t="s">
        <v>177</v>
      </c>
      <c r="B29" s="101" t="s">
        <v>172</v>
      </c>
      <c r="C29" s="102" t="s">
        <v>33</v>
      </c>
      <c r="D29" s="120">
        <f>+QUALIF!F32</f>
        <v>252</v>
      </c>
      <c r="E29" s="96">
        <v>4</v>
      </c>
      <c r="F29" s="103"/>
      <c r="G29" s="99"/>
      <c r="H29" s="99"/>
    </row>
    <row r="30" spans="1:8" ht="12.75">
      <c r="A30" s="100" t="s">
        <v>128</v>
      </c>
      <c r="B30" s="101" t="s">
        <v>123</v>
      </c>
      <c r="C30" s="102" t="s">
        <v>75</v>
      </c>
      <c r="D30" s="120">
        <f>+QUALIF!F25</f>
        <v>237.4</v>
      </c>
      <c r="E30" s="96">
        <v>4</v>
      </c>
      <c r="F30" s="103"/>
      <c r="G30" s="99"/>
      <c r="H30" s="99"/>
    </row>
    <row r="31" spans="1:8" ht="12.75">
      <c r="A31" s="100" t="s">
        <v>149</v>
      </c>
      <c r="B31" s="101" t="s">
        <v>144</v>
      </c>
      <c r="C31" s="102" t="s">
        <v>33</v>
      </c>
      <c r="D31" s="120">
        <f>+QUALIF!F28</f>
        <v>240</v>
      </c>
      <c r="E31" s="96">
        <v>3</v>
      </c>
      <c r="F31" s="103"/>
      <c r="G31" s="99"/>
      <c r="H31" s="99"/>
    </row>
    <row r="32" spans="1:8" ht="12.75">
      <c r="A32" s="100" t="s">
        <v>198</v>
      </c>
      <c r="B32" s="101" t="s">
        <v>193</v>
      </c>
      <c r="C32" s="102" t="s">
        <v>194</v>
      </c>
      <c r="D32" s="120">
        <f>+QUALIF!F35</f>
        <v>230</v>
      </c>
      <c r="E32" s="96">
        <v>2</v>
      </c>
      <c r="F32" s="103"/>
      <c r="G32" s="99"/>
      <c r="H32" s="99"/>
    </row>
    <row r="33" spans="1:8" ht="12.75">
      <c r="A33" s="100" t="s">
        <v>205</v>
      </c>
      <c r="B33" s="101" t="s">
        <v>200</v>
      </c>
      <c r="C33" s="102" t="s">
        <v>82</v>
      </c>
      <c r="D33" s="120">
        <f>+QUALIF!F36</f>
        <v>228</v>
      </c>
      <c r="E33" s="96">
        <v>2</v>
      </c>
      <c r="F33" s="103"/>
      <c r="G33" s="99"/>
      <c r="H33" s="99"/>
    </row>
    <row r="34" spans="1:8" ht="12.75">
      <c r="A34" s="100" t="s">
        <v>191</v>
      </c>
      <c r="B34" s="101" t="s">
        <v>186</v>
      </c>
      <c r="C34" s="102" t="s">
        <v>75</v>
      </c>
      <c r="D34" s="120">
        <f>+QUALIF!F34</f>
        <v>224.4</v>
      </c>
      <c r="E34" s="96">
        <v>0</v>
      </c>
      <c r="F34" s="103"/>
      <c r="G34" s="99"/>
      <c r="H34" s="99"/>
    </row>
    <row r="35" spans="1:8" ht="12.75">
      <c r="A35" s="100" t="s">
        <v>114</v>
      </c>
      <c r="B35" s="101" t="s">
        <v>109</v>
      </c>
      <c r="C35" s="102" t="s">
        <v>75</v>
      </c>
      <c r="D35" s="120">
        <f>+QUALIF!F23</f>
        <v>224</v>
      </c>
      <c r="E35" s="96">
        <v>0</v>
      </c>
      <c r="F35" s="103"/>
      <c r="G35" s="99"/>
      <c r="H35" s="99"/>
    </row>
    <row r="36" spans="1:8" ht="12.75">
      <c r="A36" s="100" t="s">
        <v>142</v>
      </c>
      <c r="B36" s="101" t="s">
        <v>137</v>
      </c>
      <c r="C36" s="102" t="s">
        <v>138</v>
      </c>
      <c r="D36" s="120">
        <f>+QUALIF!F27</f>
        <v>219</v>
      </c>
      <c r="E36" s="96"/>
      <c r="F36" s="103"/>
      <c r="G36" s="99"/>
      <c r="H36" s="99"/>
    </row>
    <row r="37" spans="1:6" ht="12.75">
      <c r="A37" s="1"/>
      <c r="B37" s="1"/>
      <c r="C37" s="4"/>
      <c r="D37" s="121"/>
      <c r="E37" s="1"/>
      <c r="F37" s="9"/>
    </row>
    <row r="38" spans="1:6" ht="12.75">
      <c r="A38" s="1"/>
      <c r="B38" s="10" t="s">
        <v>640</v>
      </c>
      <c r="C38" s="4"/>
      <c r="D38" s="121"/>
      <c r="E38" s="1"/>
      <c r="F38" s="9"/>
    </row>
    <row r="39" spans="1:7" ht="12.75">
      <c r="A39" s="1"/>
      <c r="B39" s="1"/>
      <c r="C39" s="2"/>
      <c r="D39" s="122" t="s">
        <v>698</v>
      </c>
      <c r="E39" s="105" t="s">
        <v>663</v>
      </c>
      <c r="F39" s="106" t="s">
        <v>701</v>
      </c>
      <c r="G39" s="107" t="s">
        <v>700</v>
      </c>
    </row>
    <row r="40" spans="1:7" ht="12.75">
      <c r="A40" s="100" t="s">
        <v>30</v>
      </c>
      <c r="B40" s="101" t="s">
        <v>230</v>
      </c>
      <c r="C40" s="102" t="s">
        <v>75</v>
      </c>
      <c r="D40" s="119">
        <f>+QUALIF!F43</f>
        <v>244</v>
      </c>
      <c r="E40" s="96">
        <v>6</v>
      </c>
      <c r="F40" s="103">
        <v>7</v>
      </c>
      <c r="G40" s="99">
        <v>6</v>
      </c>
    </row>
    <row r="41" spans="1:7" ht="12.75">
      <c r="A41" s="100" t="s">
        <v>16</v>
      </c>
      <c r="B41" s="101" t="s">
        <v>209</v>
      </c>
      <c r="C41" s="102" t="s">
        <v>26</v>
      </c>
      <c r="D41" s="119">
        <f>+QUALIF!F40</f>
        <v>242</v>
      </c>
      <c r="E41" s="96">
        <v>6</v>
      </c>
      <c r="F41" s="103">
        <v>6</v>
      </c>
      <c r="G41" s="99">
        <v>0</v>
      </c>
    </row>
    <row r="42" spans="1:7" ht="12.75">
      <c r="A42" s="100" t="s">
        <v>228</v>
      </c>
      <c r="B42" s="101" t="s">
        <v>223</v>
      </c>
      <c r="C42" s="102" t="s">
        <v>224</v>
      </c>
      <c r="D42" s="119">
        <f>+QUALIF!F42</f>
        <v>253</v>
      </c>
      <c r="E42" s="96">
        <v>6</v>
      </c>
      <c r="F42" s="103">
        <v>3</v>
      </c>
      <c r="G42" s="99">
        <v>6</v>
      </c>
    </row>
    <row r="43" spans="1:7" ht="12.75">
      <c r="A43" s="100" t="s">
        <v>23</v>
      </c>
      <c r="B43" s="101" t="s">
        <v>216</v>
      </c>
      <c r="C43" s="102" t="s">
        <v>159</v>
      </c>
      <c r="D43" s="119">
        <f>+QUALIF!F41</f>
        <v>255</v>
      </c>
      <c r="E43" s="96">
        <v>6</v>
      </c>
      <c r="F43" s="103">
        <v>0</v>
      </c>
      <c r="G43" s="99">
        <v>0</v>
      </c>
    </row>
    <row r="44" spans="1:7" ht="12.75">
      <c r="A44" s="100" t="s">
        <v>249</v>
      </c>
      <c r="B44" s="101" t="s">
        <v>244</v>
      </c>
      <c r="C44" s="102" t="s">
        <v>159</v>
      </c>
      <c r="D44" s="119">
        <f>+QUALIF!F45</f>
        <v>202</v>
      </c>
      <c r="E44" s="96">
        <v>2</v>
      </c>
      <c r="F44" s="103"/>
      <c r="G44" s="99"/>
    </row>
    <row r="45" spans="1:7" ht="12.75">
      <c r="A45" s="100" t="s">
        <v>37</v>
      </c>
      <c r="B45" s="101" t="s">
        <v>237</v>
      </c>
      <c r="C45" s="102" t="s">
        <v>75</v>
      </c>
      <c r="D45" s="119">
        <f>+QUALIF!F44</f>
        <v>220</v>
      </c>
      <c r="E45" s="96">
        <v>0</v>
      </c>
      <c r="F45" s="103"/>
      <c r="G45" s="99"/>
    </row>
    <row r="46" spans="1:7" ht="12.75">
      <c r="A46" s="100" t="s">
        <v>696</v>
      </c>
      <c r="B46" s="101" t="s">
        <v>695</v>
      </c>
      <c r="C46" s="102" t="s">
        <v>441</v>
      </c>
      <c r="D46" s="119">
        <f>+QUALIF!F46</f>
        <v>133</v>
      </c>
      <c r="E46" s="96">
        <v>0</v>
      </c>
      <c r="F46" s="103"/>
      <c r="G46" s="99"/>
    </row>
    <row r="47" spans="1:6" ht="12.75">
      <c r="A47" s="5"/>
      <c r="B47" s="3"/>
      <c r="C47" s="4"/>
      <c r="D47" s="121"/>
      <c r="E47" s="2"/>
      <c r="F47" s="14"/>
    </row>
    <row r="48" spans="1:6" ht="12.75">
      <c r="A48" s="5"/>
      <c r="B48" s="10" t="s">
        <v>641</v>
      </c>
      <c r="C48" s="4"/>
      <c r="D48" s="121"/>
      <c r="E48" s="2"/>
      <c r="F48" s="14"/>
    </row>
    <row r="49" spans="1:8" ht="12.75">
      <c r="A49" s="5"/>
      <c r="B49" s="3"/>
      <c r="C49" s="4"/>
      <c r="D49" s="122" t="s">
        <v>698</v>
      </c>
      <c r="E49" s="104" t="s">
        <v>699</v>
      </c>
      <c r="F49" s="105" t="s">
        <v>663</v>
      </c>
      <c r="G49" s="106" t="s">
        <v>701</v>
      </c>
      <c r="H49" s="107" t="s">
        <v>700</v>
      </c>
    </row>
    <row r="50" spans="1:8" ht="12.75">
      <c r="A50" s="100" t="s">
        <v>51</v>
      </c>
      <c r="B50" s="101" t="s">
        <v>258</v>
      </c>
      <c r="C50" s="102" t="s">
        <v>33</v>
      </c>
      <c r="D50" s="119">
        <f>+QUALIF!F51</f>
        <v>235</v>
      </c>
      <c r="E50" s="96">
        <v>6</v>
      </c>
      <c r="F50" s="103">
        <v>6</v>
      </c>
      <c r="G50" s="99">
        <v>6</v>
      </c>
      <c r="H50" s="99">
        <v>6</v>
      </c>
    </row>
    <row r="51" spans="1:8" ht="12.75">
      <c r="A51" s="100" t="s">
        <v>44</v>
      </c>
      <c r="B51" s="101" t="s">
        <v>251</v>
      </c>
      <c r="C51" s="102" t="s">
        <v>12</v>
      </c>
      <c r="D51" s="119">
        <f>+QUALIF!F50</f>
        <v>248</v>
      </c>
      <c r="E51" s="96">
        <v>6</v>
      </c>
      <c r="F51" s="103">
        <v>6</v>
      </c>
      <c r="G51" s="99">
        <v>6</v>
      </c>
      <c r="H51" s="99">
        <v>4</v>
      </c>
    </row>
    <row r="52" spans="1:8" ht="12.75">
      <c r="A52" s="100" t="s">
        <v>277</v>
      </c>
      <c r="B52" s="101" t="s">
        <v>272</v>
      </c>
      <c r="C52" s="102" t="s">
        <v>33</v>
      </c>
      <c r="D52" s="119">
        <f>+QUALIF!F53</f>
        <v>245</v>
      </c>
      <c r="E52" s="96">
        <v>6</v>
      </c>
      <c r="F52" s="103">
        <v>6</v>
      </c>
      <c r="G52" s="99">
        <v>0</v>
      </c>
      <c r="H52" s="99">
        <v>6</v>
      </c>
    </row>
    <row r="53" spans="1:8" ht="12.75">
      <c r="A53" s="100" t="s">
        <v>65</v>
      </c>
      <c r="B53" s="101" t="s">
        <v>286</v>
      </c>
      <c r="C53" s="102" t="s">
        <v>287</v>
      </c>
      <c r="D53" s="119">
        <f>+QUALIF!F55</f>
        <v>243</v>
      </c>
      <c r="E53" s="96">
        <v>6</v>
      </c>
      <c r="F53" s="103">
        <v>6</v>
      </c>
      <c r="G53" s="99">
        <v>4</v>
      </c>
      <c r="H53" s="99">
        <v>0</v>
      </c>
    </row>
    <row r="54" spans="1:8" ht="12.75">
      <c r="A54" s="100" t="s">
        <v>72</v>
      </c>
      <c r="B54" s="101" t="s">
        <v>307</v>
      </c>
      <c r="C54" s="102" t="s">
        <v>224</v>
      </c>
      <c r="D54" s="119">
        <f>+QUALIF!F58</f>
        <v>243.4</v>
      </c>
      <c r="E54" s="96">
        <v>6</v>
      </c>
      <c r="F54" s="103">
        <v>4</v>
      </c>
      <c r="G54" s="99"/>
      <c r="H54" s="99"/>
    </row>
    <row r="55" spans="1:8" ht="12.75">
      <c r="A55" s="100" t="s">
        <v>93</v>
      </c>
      <c r="B55" s="101" t="s">
        <v>342</v>
      </c>
      <c r="C55" s="102" t="s">
        <v>75</v>
      </c>
      <c r="D55" s="119">
        <f>+QUALIF!F63</f>
        <v>221</v>
      </c>
      <c r="E55" s="96">
        <v>6</v>
      </c>
      <c r="F55" s="103">
        <v>4</v>
      </c>
      <c r="G55" s="99"/>
      <c r="H55" s="99"/>
    </row>
    <row r="56" spans="1:8" ht="12.75" customHeight="1">
      <c r="A56" s="100" t="s">
        <v>298</v>
      </c>
      <c r="B56" s="108" t="s">
        <v>293</v>
      </c>
      <c r="C56" s="102" t="s">
        <v>40</v>
      </c>
      <c r="D56" s="119">
        <f>+QUALIF!F56</f>
        <v>244</v>
      </c>
      <c r="E56" s="96">
        <v>6</v>
      </c>
      <c r="F56" s="103">
        <v>0</v>
      </c>
      <c r="G56" s="99"/>
      <c r="H56" s="99"/>
    </row>
    <row r="57" spans="1:8" ht="12.75">
      <c r="A57" s="100" t="s">
        <v>86</v>
      </c>
      <c r="B57" s="101" t="s">
        <v>335</v>
      </c>
      <c r="C57" s="102" t="s">
        <v>12</v>
      </c>
      <c r="D57" s="119">
        <f>+QUALIF!F62</f>
        <v>210</v>
      </c>
      <c r="E57" s="96">
        <v>6</v>
      </c>
      <c r="F57" s="103">
        <v>0</v>
      </c>
      <c r="G57" s="99"/>
      <c r="H57" s="99"/>
    </row>
    <row r="58" spans="1:8" ht="12.75">
      <c r="A58" s="100" t="s">
        <v>305</v>
      </c>
      <c r="B58" s="101" t="s">
        <v>300</v>
      </c>
      <c r="C58" s="102" t="s">
        <v>82</v>
      </c>
      <c r="D58" s="119">
        <f>+QUALIF!F57</f>
        <v>231</v>
      </c>
      <c r="E58" s="96">
        <v>4</v>
      </c>
      <c r="F58" s="103"/>
      <c r="G58" s="99"/>
      <c r="H58" s="99"/>
    </row>
    <row r="59" spans="1:8" ht="12.75">
      <c r="A59" s="100" t="s">
        <v>79</v>
      </c>
      <c r="B59" s="101" t="s">
        <v>314</v>
      </c>
      <c r="C59" s="102" t="s">
        <v>75</v>
      </c>
      <c r="D59" s="119">
        <f>+QUALIF!F59</f>
        <v>215</v>
      </c>
      <c r="E59" s="96">
        <v>2</v>
      </c>
      <c r="F59" s="103"/>
      <c r="G59" s="99"/>
      <c r="H59" s="99"/>
    </row>
    <row r="60" spans="1:8" ht="12.75">
      <c r="A60" s="100" t="s">
        <v>333</v>
      </c>
      <c r="B60" s="101" t="s">
        <v>328</v>
      </c>
      <c r="C60" s="102" t="s">
        <v>159</v>
      </c>
      <c r="D60" s="119">
        <f>+QUALIF!F61</f>
        <v>194</v>
      </c>
      <c r="E60" s="96">
        <v>2</v>
      </c>
      <c r="F60" s="103"/>
      <c r="G60" s="99"/>
      <c r="H60" s="99"/>
    </row>
    <row r="61" spans="1:8" ht="12.75">
      <c r="A61" s="100" t="s">
        <v>354</v>
      </c>
      <c r="B61" s="101" t="s">
        <v>349</v>
      </c>
      <c r="C61" s="102" t="s">
        <v>138</v>
      </c>
      <c r="D61" s="119">
        <f>+QUALIF!F64</f>
        <v>201</v>
      </c>
      <c r="E61" s="96">
        <v>0</v>
      </c>
      <c r="F61" s="103"/>
      <c r="G61" s="99"/>
      <c r="H61" s="99"/>
    </row>
    <row r="62" spans="1:8" ht="12.75">
      <c r="A62" s="100" t="s">
        <v>270</v>
      </c>
      <c r="B62" s="101" t="s">
        <v>265</v>
      </c>
      <c r="C62" s="102" t="s">
        <v>12</v>
      </c>
      <c r="D62" s="119">
        <f>+QUALIF!F52</f>
        <v>0</v>
      </c>
      <c r="E62" s="96"/>
      <c r="F62" s="103"/>
      <c r="G62" s="99"/>
      <c r="H62" s="99"/>
    </row>
    <row r="63" spans="1:8" ht="12.75">
      <c r="A63" s="100" t="s">
        <v>58</v>
      </c>
      <c r="B63" s="101" t="s">
        <v>279</v>
      </c>
      <c r="C63" s="102" t="s">
        <v>12</v>
      </c>
      <c r="D63" s="119">
        <f>+QUALIF!F54</f>
        <v>0</v>
      </c>
      <c r="E63" s="96"/>
      <c r="F63" s="103"/>
      <c r="G63" s="99"/>
      <c r="H63" s="99"/>
    </row>
    <row r="64" spans="1:8" ht="12.75">
      <c r="A64" s="100" t="s">
        <v>326</v>
      </c>
      <c r="B64" s="101" t="s">
        <v>321</v>
      </c>
      <c r="C64" s="102" t="s">
        <v>138</v>
      </c>
      <c r="D64" s="119">
        <f>+QUALIF!F60</f>
        <v>0</v>
      </c>
      <c r="E64" s="96"/>
      <c r="F64" s="103"/>
      <c r="G64" s="99"/>
      <c r="H64" s="99"/>
    </row>
    <row r="65" spans="1:6" ht="12.75">
      <c r="A65" s="5"/>
      <c r="B65" s="3"/>
      <c r="C65" s="4"/>
      <c r="D65" s="121"/>
      <c r="E65" s="2"/>
      <c r="F65" s="14"/>
    </row>
    <row r="66" spans="1:6" ht="12.75">
      <c r="A66" s="5"/>
      <c r="B66" s="10" t="s">
        <v>642</v>
      </c>
      <c r="C66" s="4"/>
      <c r="D66" s="121"/>
      <c r="E66" s="2"/>
      <c r="F66" s="14"/>
    </row>
    <row r="67" spans="1:6" ht="12.75">
      <c r="A67" s="5"/>
      <c r="B67" s="3"/>
      <c r="C67" s="4"/>
      <c r="D67" s="122" t="s">
        <v>698</v>
      </c>
      <c r="E67" s="106" t="s">
        <v>701</v>
      </c>
      <c r="F67" s="107" t="s">
        <v>700</v>
      </c>
    </row>
    <row r="68" spans="1:6" ht="12.75">
      <c r="A68" s="100" t="s">
        <v>375</v>
      </c>
      <c r="B68" s="101" t="s">
        <v>370</v>
      </c>
      <c r="C68" s="102" t="s">
        <v>75</v>
      </c>
      <c r="D68" s="119">
        <f>+QUALIF!F70</f>
        <v>173</v>
      </c>
      <c r="E68" s="96">
        <v>6</v>
      </c>
      <c r="F68" s="103">
        <v>6</v>
      </c>
    </row>
    <row r="69" spans="1:6" ht="12.75">
      <c r="A69" s="100" t="s">
        <v>100</v>
      </c>
      <c r="B69" s="101" t="s">
        <v>356</v>
      </c>
      <c r="C69" s="102" t="s">
        <v>357</v>
      </c>
      <c r="D69" s="119">
        <f>+QUALIF!F68</f>
        <v>223</v>
      </c>
      <c r="E69" s="96">
        <v>6</v>
      </c>
      <c r="F69" s="103">
        <v>0</v>
      </c>
    </row>
    <row r="70" spans="1:6" ht="12.75">
      <c r="A70" s="100" t="s">
        <v>107</v>
      </c>
      <c r="B70" s="101" t="s">
        <v>363</v>
      </c>
      <c r="C70" s="102" t="s">
        <v>40</v>
      </c>
      <c r="D70" s="119">
        <f>+QUALIF!F69</f>
        <v>219</v>
      </c>
      <c r="E70" s="96">
        <v>2</v>
      </c>
      <c r="F70" s="103">
        <v>6</v>
      </c>
    </row>
    <row r="71" spans="1:6" ht="12.75">
      <c r="A71" s="100" t="s">
        <v>382</v>
      </c>
      <c r="B71" s="101" t="s">
        <v>377</v>
      </c>
      <c r="C71" s="102" t="s">
        <v>138</v>
      </c>
      <c r="D71" s="119">
        <f>+QUALIF!F71</f>
        <v>115</v>
      </c>
      <c r="E71" s="96">
        <v>0</v>
      </c>
      <c r="F71" s="103">
        <v>0</v>
      </c>
    </row>
    <row r="72" spans="1:6" ht="12.75">
      <c r="A72" s="5"/>
      <c r="B72" s="3"/>
      <c r="C72" s="4"/>
      <c r="D72" s="121"/>
      <c r="E72" s="2"/>
      <c r="F72" s="14"/>
    </row>
    <row r="73" spans="1:6" ht="12.75">
      <c r="A73" s="5"/>
      <c r="B73" s="10" t="s">
        <v>643</v>
      </c>
      <c r="C73" s="4"/>
      <c r="D73" s="121"/>
      <c r="E73" s="2"/>
      <c r="F73" s="14"/>
    </row>
    <row r="74" spans="1:8" ht="12.75">
      <c r="A74" s="5"/>
      <c r="B74" s="3"/>
      <c r="C74" s="4"/>
      <c r="D74" s="122" t="s">
        <v>698</v>
      </c>
      <c r="E74" s="104" t="s">
        <v>699</v>
      </c>
      <c r="F74" s="105" t="s">
        <v>663</v>
      </c>
      <c r="G74" s="106" t="s">
        <v>701</v>
      </c>
      <c r="H74" s="107" t="s">
        <v>700</v>
      </c>
    </row>
    <row r="75" spans="1:8" ht="12.75">
      <c r="A75" s="100" t="s">
        <v>121</v>
      </c>
      <c r="B75" s="101" t="s">
        <v>391</v>
      </c>
      <c r="C75" s="102" t="s">
        <v>40</v>
      </c>
      <c r="D75" s="119">
        <f>+QUALIF!F76</f>
        <v>221</v>
      </c>
      <c r="E75" s="96">
        <v>6</v>
      </c>
      <c r="F75" s="103">
        <v>6</v>
      </c>
      <c r="G75" s="99">
        <v>6</v>
      </c>
      <c r="H75" s="99">
        <v>7</v>
      </c>
    </row>
    <row r="76" spans="1:8" ht="12.75">
      <c r="A76" s="100" t="s">
        <v>466</v>
      </c>
      <c r="B76" s="101" t="s">
        <v>461</v>
      </c>
      <c r="C76" s="102" t="s">
        <v>26</v>
      </c>
      <c r="D76" s="119">
        <f>+QUALIF!F86</f>
        <v>225</v>
      </c>
      <c r="E76" s="96">
        <v>6</v>
      </c>
      <c r="F76" s="103">
        <v>6</v>
      </c>
      <c r="G76" s="99">
        <v>6</v>
      </c>
      <c r="H76" s="99">
        <v>3</v>
      </c>
    </row>
    <row r="77" spans="1:8" ht="12.75">
      <c r="A77" s="100" t="s">
        <v>114</v>
      </c>
      <c r="B77" s="101" t="s">
        <v>384</v>
      </c>
      <c r="C77" s="102" t="s">
        <v>82</v>
      </c>
      <c r="D77" s="119">
        <f>+QUALIF!F75</f>
        <v>258</v>
      </c>
      <c r="E77" s="96">
        <v>6</v>
      </c>
      <c r="F77" s="103">
        <v>6</v>
      </c>
      <c r="G77" s="99">
        <v>2</v>
      </c>
      <c r="H77" s="99">
        <v>6</v>
      </c>
    </row>
    <row r="78" spans="1:8" ht="12.75">
      <c r="A78" s="100" t="s">
        <v>142</v>
      </c>
      <c r="B78" s="101" t="s">
        <v>440</v>
      </c>
      <c r="C78" s="102" t="s">
        <v>441</v>
      </c>
      <c r="D78" s="119">
        <f>+QUALIF!F83</f>
        <v>239</v>
      </c>
      <c r="E78" s="96">
        <v>6</v>
      </c>
      <c r="F78" s="103">
        <v>6</v>
      </c>
      <c r="G78" s="99">
        <v>2</v>
      </c>
      <c r="H78" s="99">
        <v>0</v>
      </c>
    </row>
    <row r="79" spans="1:8" ht="12.75">
      <c r="A79" s="100" t="s">
        <v>431</v>
      </c>
      <c r="B79" s="101" t="s">
        <v>426</v>
      </c>
      <c r="C79" s="102" t="s">
        <v>12</v>
      </c>
      <c r="D79" s="119">
        <f>+QUALIF!F81</f>
        <v>220</v>
      </c>
      <c r="E79" s="96">
        <v>7</v>
      </c>
      <c r="F79" s="103">
        <v>2</v>
      </c>
      <c r="G79" s="99"/>
      <c r="H79" s="99"/>
    </row>
    <row r="80" spans="1:8" ht="12.75">
      <c r="A80" s="100" t="s">
        <v>438</v>
      </c>
      <c r="B80" s="101" t="s">
        <v>433</v>
      </c>
      <c r="C80" s="102" t="s">
        <v>40</v>
      </c>
      <c r="D80" s="119">
        <f>+QUALIF!F82</f>
        <v>162</v>
      </c>
      <c r="E80" s="96">
        <v>6</v>
      </c>
      <c r="F80" s="103">
        <v>2</v>
      </c>
      <c r="G80" s="99"/>
      <c r="H80" s="99"/>
    </row>
    <row r="81" spans="1:8" ht="12.75">
      <c r="A81" s="100" t="s">
        <v>403</v>
      </c>
      <c r="B81" s="101" t="s">
        <v>398</v>
      </c>
      <c r="C81" s="102" t="s">
        <v>26</v>
      </c>
      <c r="D81" s="119">
        <f>+QUALIF!F77</f>
        <v>227</v>
      </c>
      <c r="E81" s="96">
        <v>6</v>
      </c>
      <c r="F81" s="103">
        <v>0</v>
      </c>
      <c r="G81" s="99"/>
      <c r="H81" s="99"/>
    </row>
    <row r="82" spans="1:8" ht="12.75">
      <c r="A82" s="100" t="s">
        <v>459</v>
      </c>
      <c r="B82" s="101" t="s">
        <v>454</v>
      </c>
      <c r="C82" s="102" t="s">
        <v>138</v>
      </c>
      <c r="D82" s="119">
        <f>+QUALIF!F85</f>
        <v>205</v>
      </c>
      <c r="E82" s="96">
        <v>6</v>
      </c>
      <c r="F82" s="103">
        <v>0</v>
      </c>
      <c r="G82" s="99"/>
      <c r="H82" s="99"/>
    </row>
    <row r="83" spans="1:8" ht="12.75">
      <c r="A83" s="100" t="s">
        <v>135</v>
      </c>
      <c r="B83" s="101" t="s">
        <v>419</v>
      </c>
      <c r="C83" s="102" t="s">
        <v>40</v>
      </c>
      <c r="D83" s="119">
        <f>+QUALIF!F80</f>
        <v>225.4</v>
      </c>
      <c r="E83" s="96">
        <v>4</v>
      </c>
      <c r="F83" s="103"/>
      <c r="G83" s="99"/>
      <c r="H83" s="99"/>
    </row>
    <row r="84" spans="1:8" ht="12.75">
      <c r="A84" s="100" t="s">
        <v>149</v>
      </c>
      <c r="B84" s="101" t="s">
        <v>447</v>
      </c>
      <c r="C84" s="102" t="s">
        <v>75</v>
      </c>
      <c r="D84" s="119">
        <f>+QUALIF!F84</f>
        <v>186</v>
      </c>
      <c r="E84" s="96">
        <v>4</v>
      </c>
      <c r="F84" s="103"/>
      <c r="G84" s="99"/>
      <c r="H84" s="99"/>
    </row>
    <row r="85" spans="1:8" ht="12.75">
      <c r="A85" s="100" t="s">
        <v>128</v>
      </c>
      <c r="B85" s="101" t="s">
        <v>412</v>
      </c>
      <c r="C85" s="102" t="s">
        <v>82</v>
      </c>
      <c r="D85" s="119">
        <f>+QUALIF!F79</f>
        <v>172</v>
      </c>
      <c r="E85" s="96">
        <v>2</v>
      </c>
      <c r="F85" s="103"/>
      <c r="G85" s="99"/>
      <c r="H85" s="99"/>
    </row>
    <row r="86" spans="1:8" ht="12.75">
      <c r="A86" s="100" t="s">
        <v>410</v>
      </c>
      <c r="B86" s="101" t="s">
        <v>405</v>
      </c>
      <c r="C86" s="102" t="s">
        <v>82</v>
      </c>
      <c r="D86" s="119">
        <f>+QUALIF!F78</f>
        <v>173</v>
      </c>
      <c r="E86" s="96">
        <v>1</v>
      </c>
      <c r="F86" s="103"/>
      <c r="G86" s="99"/>
      <c r="H86" s="99"/>
    </row>
    <row r="87" spans="1:8" ht="12.75" customHeight="1">
      <c r="A87" s="100" t="s">
        <v>163</v>
      </c>
      <c r="B87" s="108" t="s">
        <v>644</v>
      </c>
      <c r="C87" s="102" t="s">
        <v>75</v>
      </c>
      <c r="D87" s="119">
        <f>+QUALIF!F88</f>
        <v>168</v>
      </c>
      <c r="E87" s="96">
        <v>0</v>
      </c>
      <c r="F87" s="103"/>
      <c r="G87" s="99"/>
      <c r="H87" s="99"/>
    </row>
    <row r="88" spans="1:8" ht="12.75">
      <c r="A88" s="100" t="s">
        <v>156</v>
      </c>
      <c r="B88" s="101" t="s">
        <v>468</v>
      </c>
      <c r="C88" s="102" t="s">
        <v>287</v>
      </c>
      <c r="D88" s="119">
        <f>+QUALIF!F87</f>
        <v>98</v>
      </c>
      <c r="E88" s="96">
        <v>0</v>
      </c>
      <c r="F88" s="103"/>
      <c r="G88" s="99"/>
      <c r="H88" s="99"/>
    </row>
    <row r="89" spans="1:8" ht="12.75">
      <c r="A89" s="100" t="s">
        <v>494</v>
      </c>
      <c r="B89" s="101" t="s">
        <v>489</v>
      </c>
      <c r="C89" s="102" t="s">
        <v>138</v>
      </c>
      <c r="D89" s="119">
        <f>+QUALIF!F90</f>
        <v>93</v>
      </c>
      <c r="E89" s="96">
        <v>0</v>
      </c>
      <c r="F89" s="103"/>
      <c r="G89" s="99"/>
      <c r="H89" s="99"/>
    </row>
    <row r="90" spans="1:8" ht="12.75">
      <c r="A90" s="100" t="s">
        <v>487</v>
      </c>
      <c r="B90" s="101" t="s">
        <v>482</v>
      </c>
      <c r="C90" s="102" t="s">
        <v>33</v>
      </c>
      <c r="D90" s="119">
        <f>+QUALIF!F89</f>
        <v>88</v>
      </c>
      <c r="E90" s="96">
        <v>0</v>
      </c>
      <c r="F90" s="103"/>
      <c r="G90" s="99"/>
      <c r="H90" s="99"/>
    </row>
    <row r="91" spans="1:8" ht="12.75">
      <c r="A91" s="100"/>
      <c r="B91" s="101"/>
      <c r="C91" s="102"/>
      <c r="D91" s="119"/>
      <c r="E91" s="96"/>
      <c r="F91" s="103"/>
      <c r="G91" s="99"/>
      <c r="H91" s="99"/>
    </row>
    <row r="92" spans="1:6" ht="12.75">
      <c r="A92" s="5"/>
      <c r="B92" s="10" t="s">
        <v>645</v>
      </c>
      <c r="C92" s="4"/>
      <c r="D92" s="121"/>
      <c r="E92" s="2"/>
      <c r="F92" s="14"/>
    </row>
    <row r="93" spans="1:7" ht="12.75">
      <c r="A93" s="5"/>
      <c r="B93" s="3"/>
      <c r="C93" s="4"/>
      <c r="D93" s="122" t="s">
        <v>698</v>
      </c>
      <c r="E93" s="105" t="s">
        <v>663</v>
      </c>
      <c r="F93" s="106" t="s">
        <v>701</v>
      </c>
      <c r="G93" s="107" t="s">
        <v>700</v>
      </c>
    </row>
    <row r="94" spans="1:7" ht="12.75">
      <c r="A94" s="5" t="s">
        <v>170</v>
      </c>
      <c r="B94" s="101" t="s">
        <v>496</v>
      </c>
      <c r="C94" s="102" t="s">
        <v>159</v>
      </c>
      <c r="D94" s="119">
        <f>+QUALIF!F94</f>
        <v>265</v>
      </c>
      <c r="E94" s="96">
        <v>6</v>
      </c>
      <c r="F94" s="103">
        <v>7</v>
      </c>
      <c r="G94" s="99">
        <v>6</v>
      </c>
    </row>
    <row r="95" spans="1:7" ht="12.75">
      <c r="A95" s="5" t="s">
        <v>515</v>
      </c>
      <c r="B95" s="101" t="s">
        <v>510</v>
      </c>
      <c r="C95" s="102" t="s">
        <v>12</v>
      </c>
      <c r="D95" s="119">
        <f>+QUALIF!F96</f>
        <v>217</v>
      </c>
      <c r="E95" s="96">
        <v>6</v>
      </c>
      <c r="F95" s="103">
        <v>7</v>
      </c>
      <c r="G95" s="99">
        <v>2</v>
      </c>
    </row>
    <row r="96" spans="1:7" ht="12.75">
      <c r="A96" s="5" t="s">
        <v>522</v>
      </c>
      <c r="B96" s="101" t="s">
        <v>517</v>
      </c>
      <c r="C96" s="102" t="s">
        <v>159</v>
      </c>
      <c r="D96" s="119">
        <f>+QUALIF!F97</f>
        <v>237.4</v>
      </c>
      <c r="E96" s="96">
        <v>6</v>
      </c>
      <c r="F96" s="103">
        <v>1</v>
      </c>
      <c r="G96" s="99">
        <v>6</v>
      </c>
    </row>
    <row r="97" spans="1:7" ht="12.75">
      <c r="A97" s="5" t="s">
        <v>191</v>
      </c>
      <c r="B97" s="101" t="s">
        <v>531</v>
      </c>
      <c r="C97" s="102" t="s">
        <v>33</v>
      </c>
      <c r="D97" s="119">
        <f>+QUALIF!F99</f>
        <v>249</v>
      </c>
      <c r="E97" s="96">
        <v>6</v>
      </c>
      <c r="F97" s="103">
        <v>1</v>
      </c>
      <c r="G97" s="99">
        <v>0</v>
      </c>
    </row>
    <row r="98" spans="1:7" ht="12.75">
      <c r="A98" s="5" t="s">
        <v>177</v>
      </c>
      <c r="B98" s="101" t="s">
        <v>503</v>
      </c>
      <c r="C98" s="102" t="s">
        <v>82</v>
      </c>
      <c r="D98" s="119">
        <f>+QUALIF!F95</f>
        <v>245</v>
      </c>
      <c r="E98" s="96">
        <v>4</v>
      </c>
      <c r="F98" s="103"/>
      <c r="G98" s="99"/>
    </row>
    <row r="99" spans="1:7" ht="12.75">
      <c r="A99" s="5" t="s">
        <v>543</v>
      </c>
      <c r="B99" s="101" t="s">
        <v>538</v>
      </c>
      <c r="C99" s="102" t="s">
        <v>40</v>
      </c>
      <c r="D99" s="119">
        <f>+QUALIF!F100</f>
        <v>237</v>
      </c>
      <c r="E99" s="96">
        <v>4</v>
      </c>
      <c r="F99" s="103"/>
      <c r="G99" s="99"/>
    </row>
    <row r="100" spans="1:7" ht="12.75">
      <c r="A100" s="5" t="s">
        <v>184</v>
      </c>
      <c r="B100" s="101" t="s">
        <v>524</v>
      </c>
      <c r="C100" s="102" t="s">
        <v>138</v>
      </c>
      <c r="D100" s="119">
        <f>+QUALIF!F98</f>
        <v>203</v>
      </c>
      <c r="E100" s="96">
        <v>0</v>
      </c>
      <c r="F100" s="103"/>
      <c r="G100" s="99"/>
    </row>
    <row r="101" spans="1:7" ht="12.75">
      <c r="A101" s="5" t="s">
        <v>550</v>
      </c>
      <c r="B101" s="101" t="s">
        <v>545</v>
      </c>
      <c r="C101" s="102" t="s">
        <v>441</v>
      </c>
      <c r="D101" s="119">
        <f>+QUALIF!F101</f>
        <v>0</v>
      </c>
      <c r="E101" s="96">
        <v>0</v>
      </c>
      <c r="F101" s="103"/>
      <c r="G101" s="99"/>
    </row>
    <row r="102" spans="1:6" ht="12.75">
      <c r="A102" s="5"/>
      <c r="B102" s="3"/>
      <c r="C102" s="4"/>
      <c r="D102" s="121"/>
      <c r="E102" s="2"/>
      <c r="F102" s="14"/>
    </row>
    <row r="103" spans="1:6" ht="12.75">
      <c r="A103" s="5"/>
      <c r="B103" s="10" t="s">
        <v>646</v>
      </c>
      <c r="C103" s="4"/>
      <c r="D103" s="121"/>
      <c r="E103" s="2"/>
      <c r="F103" s="14"/>
    </row>
    <row r="104" spans="1:6" ht="12.75">
      <c r="A104" s="5"/>
      <c r="B104" s="3"/>
      <c r="C104" s="4"/>
      <c r="D104" s="122" t="s">
        <v>698</v>
      </c>
      <c r="E104" s="106" t="s">
        <v>701</v>
      </c>
      <c r="F104" s="107" t="s">
        <v>700</v>
      </c>
    </row>
    <row r="105" spans="1:6" ht="12.75">
      <c r="A105" s="5" t="s">
        <v>198</v>
      </c>
      <c r="B105" s="101" t="s">
        <v>552</v>
      </c>
      <c r="C105" s="102" t="s">
        <v>159</v>
      </c>
      <c r="D105" s="119">
        <f>+QUALIF!F105</f>
        <v>262</v>
      </c>
      <c r="E105" s="96">
        <v>7</v>
      </c>
      <c r="F105" s="103">
        <v>6</v>
      </c>
    </row>
    <row r="106" spans="1:6" ht="12.75">
      <c r="A106" s="5" t="s">
        <v>205</v>
      </c>
      <c r="B106" s="101" t="s">
        <v>559</v>
      </c>
      <c r="C106" s="102" t="s">
        <v>40</v>
      </c>
      <c r="D106" s="119">
        <f>+QUALIF!F106</f>
        <v>265</v>
      </c>
      <c r="E106" s="96">
        <v>6</v>
      </c>
      <c r="F106" s="103">
        <v>4</v>
      </c>
    </row>
    <row r="107" spans="1:6" ht="12.75">
      <c r="A107" s="5" t="s">
        <v>578</v>
      </c>
      <c r="B107" s="108" t="s">
        <v>573</v>
      </c>
      <c r="C107" s="102" t="s">
        <v>287</v>
      </c>
      <c r="D107" s="119">
        <f>+QUALIF!F108</f>
        <v>248</v>
      </c>
      <c r="E107" s="96">
        <v>1</v>
      </c>
      <c r="F107" s="103">
        <v>6</v>
      </c>
    </row>
    <row r="108" spans="1:6" ht="12.75">
      <c r="A108" s="5" t="s">
        <v>571</v>
      </c>
      <c r="B108" s="101" t="s">
        <v>566</v>
      </c>
      <c r="C108" s="102" t="s">
        <v>33</v>
      </c>
      <c r="D108" s="119">
        <f>+QUALIF!F107</f>
        <v>211</v>
      </c>
      <c r="E108" s="96">
        <v>0</v>
      </c>
      <c r="F108" s="103">
        <v>0</v>
      </c>
    </row>
    <row r="109" spans="1:6" ht="12.75">
      <c r="A109" s="5"/>
      <c r="B109" s="11"/>
      <c r="C109" s="4"/>
      <c r="D109" s="121"/>
      <c r="E109" s="2"/>
      <c r="F109" s="14"/>
    </row>
    <row r="110" spans="1:6" ht="12.75">
      <c r="A110" s="5"/>
      <c r="B110" s="10" t="s">
        <v>647</v>
      </c>
      <c r="C110" s="4"/>
      <c r="D110" s="121"/>
      <c r="E110" s="2"/>
      <c r="F110" s="14"/>
    </row>
    <row r="111" spans="1:7" ht="12.75">
      <c r="A111" s="5"/>
      <c r="B111" s="11"/>
      <c r="C111" s="4"/>
      <c r="D111" s="122" t="s">
        <v>698</v>
      </c>
      <c r="E111" s="105" t="s">
        <v>663</v>
      </c>
      <c r="F111" s="106" t="s">
        <v>701</v>
      </c>
      <c r="G111" s="107" t="s">
        <v>700</v>
      </c>
    </row>
    <row r="112" spans="1:7" ht="12.75">
      <c r="A112" s="100" t="s">
        <v>627</v>
      </c>
      <c r="B112" s="101" t="s">
        <v>622</v>
      </c>
      <c r="C112" s="102" t="s">
        <v>26</v>
      </c>
      <c r="D112" s="119">
        <f>+QUALIF!F118</f>
        <v>239</v>
      </c>
      <c r="E112" s="96">
        <v>6</v>
      </c>
      <c r="F112" s="103">
        <v>6</v>
      </c>
      <c r="G112" s="99">
        <v>7</v>
      </c>
    </row>
    <row r="113" spans="1:7" ht="12.75">
      <c r="A113" s="100" t="s">
        <v>613</v>
      </c>
      <c r="B113" s="101" t="s">
        <v>608</v>
      </c>
      <c r="C113" s="102" t="s">
        <v>287</v>
      </c>
      <c r="D113" s="119">
        <f>+QUALIF!F116</f>
        <v>265</v>
      </c>
      <c r="E113" s="96">
        <v>6</v>
      </c>
      <c r="F113" s="103">
        <v>6</v>
      </c>
      <c r="G113" s="99">
        <v>3</v>
      </c>
    </row>
    <row r="114" spans="1:7" ht="12.75">
      <c r="A114" s="100" t="s">
        <v>599</v>
      </c>
      <c r="B114" s="101" t="s">
        <v>594</v>
      </c>
      <c r="C114" s="102" t="s">
        <v>82</v>
      </c>
      <c r="D114" s="119">
        <f>+QUALIF!F114</f>
        <v>247</v>
      </c>
      <c r="E114" s="96">
        <v>6</v>
      </c>
      <c r="F114" s="103">
        <v>4</v>
      </c>
      <c r="G114" s="99">
        <v>6</v>
      </c>
    </row>
    <row r="115" spans="1:7" ht="12.75">
      <c r="A115" s="100" t="s">
        <v>606</v>
      </c>
      <c r="B115" s="101" t="s">
        <v>601</v>
      </c>
      <c r="C115" s="102" t="s">
        <v>40</v>
      </c>
      <c r="D115" s="119">
        <f>+QUALIF!F115</f>
        <v>258</v>
      </c>
      <c r="E115" s="96">
        <v>6</v>
      </c>
      <c r="F115" s="103">
        <v>0</v>
      </c>
      <c r="G115" s="99">
        <v>4</v>
      </c>
    </row>
    <row r="116" spans="1:7" ht="12.75">
      <c r="A116" s="100" t="s">
        <v>585</v>
      </c>
      <c r="B116" s="101" t="s">
        <v>580</v>
      </c>
      <c r="C116" s="102" t="s">
        <v>287</v>
      </c>
      <c r="D116" s="119">
        <f>+QUALIF!F112</f>
        <v>260</v>
      </c>
      <c r="E116" s="96">
        <v>4</v>
      </c>
      <c r="F116" s="103"/>
      <c r="G116" s="99"/>
    </row>
    <row r="117" spans="1:7" ht="12.75">
      <c r="A117" s="100" t="s">
        <v>592</v>
      </c>
      <c r="B117" s="101" t="s">
        <v>587</v>
      </c>
      <c r="C117" s="102" t="s">
        <v>33</v>
      </c>
      <c r="D117" s="119">
        <f>+QUALIF!F113</f>
        <v>260.4</v>
      </c>
      <c r="E117" s="96">
        <v>0</v>
      </c>
      <c r="F117" s="103"/>
      <c r="G117" s="99"/>
    </row>
    <row r="118" spans="1:7" ht="12.75">
      <c r="A118" s="100" t="s">
        <v>620</v>
      </c>
      <c r="B118" s="101" t="s">
        <v>615</v>
      </c>
      <c r="C118" s="102" t="s">
        <v>40</v>
      </c>
      <c r="D118" s="119">
        <f>+QUALIF!F117</f>
        <v>249</v>
      </c>
      <c r="E118" s="96">
        <v>0</v>
      </c>
      <c r="F118" s="103"/>
      <c r="G118" s="99"/>
    </row>
    <row r="119" spans="1:7" ht="12.75">
      <c r="A119" s="100" t="s">
        <v>634</v>
      </c>
      <c r="B119" s="101" t="s">
        <v>629</v>
      </c>
      <c r="C119" s="102" t="s">
        <v>12</v>
      </c>
      <c r="D119" s="119">
        <f>+QUALIF!F119</f>
        <v>111</v>
      </c>
      <c r="E119" s="96">
        <v>0</v>
      </c>
      <c r="F119" s="103"/>
      <c r="G119" s="99"/>
    </row>
    <row r="120" spans="1:6" ht="12.75">
      <c r="A120" s="1"/>
      <c r="B120" s="1"/>
      <c r="C120" s="4"/>
      <c r="D120" s="121"/>
      <c r="E120" s="1"/>
      <c r="F120" s="9"/>
    </row>
    <row r="121" spans="1:6" ht="12.75">
      <c r="A121" s="1"/>
      <c r="B121" s="1"/>
      <c r="C121" s="7"/>
      <c r="D121" s="121"/>
      <c r="E121" s="1"/>
      <c r="F121" s="9"/>
    </row>
  </sheetData>
  <sheetProtection/>
  <mergeCells count="2">
    <mergeCell ref="B1:F1"/>
    <mergeCell ref="B2:H2"/>
  </mergeCells>
  <printOptions/>
  <pageMargins left="0.3937007874015748" right="0.3937007874015748" top="0.984251968503937" bottom="0.984251968503937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3">
    <pageSetUpPr fitToPage="1"/>
  </sheetPr>
  <dimension ref="A1:S52"/>
  <sheetViews>
    <sheetView zoomScalePageLayoutView="0" workbookViewId="0" topLeftCell="A1">
      <selection activeCell="N2" sqref="N2"/>
    </sheetView>
  </sheetViews>
  <sheetFormatPr defaultColWidth="11.421875" defaultRowHeight="12.75"/>
  <cols>
    <col min="1" max="1" width="3.7109375" style="24" customWidth="1"/>
    <col min="2" max="2" width="27.57421875" style="24" customWidth="1"/>
    <col min="3" max="3" width="7.421875" style="69" bestFit="1" customWidth="1"/>
    <col min="4" max="4" width="5.57421875" style="70" hidden="1" customWidth="1"/>
    <col min="5" max="5" width="3.7109375" style="24" hidden="1" customWidth="1"/>
    <col min="6" max="6" width="4.8515625" style="27" hidden="1" customWidth="1"/>
    <col min="7" max="7" width="5.57421875" style="24" hidden="1" customWidth="1"/>
    <col min="8" max="8" width="2.7109375" style="71" customWidth="1"/>
    <col min="9" max="9" width="20.8515625" style="24" customWidth="1"/>
    <col min="10" max="10" width="6.421875" style="27" customWidth="1"/>
    <col min="11" max="11" width="1.7109375" style="24" customWidth="1"/>
    <col min="12" max="12" width="2.140625" style="71" customWidth="1"/>
    <col min="13" max="13" width="28.421875" style="24" customWidth="1"/>
    <col min="14" max="14" width="6.00390625" style="27" customWidth="1"/>
    <col min="15" max="15" width="2.140625" style="71" customWidth="1"/>
    <col min="16" max="16" width="1.7109375" style="24" customWidth="1"/>
    <col min="17" max="17" width="0.71875" style="24" customWidth="1"/>
    <col min="18" max="18" width="0.85546875" style="24" customWidth="1"/>
    <col min="19" max="16384" width="11.421875" style="24" customWidth="1"/>
  </cols>
  <sheetData>
    <row r="1" spans="1:19" ht="27.75" customHeight="1" thickBot="1" thickTop="1">
      <c r="A1" s="16"/>
      <c r="B1" s="16"/>
      <c r="C1" s="17"/>
      <c r="D1" s="18"/>
      <c r="E1" s="19" t="s">
        <v>649</v>
      </c>
      <c r="F1" s="20" t="s">
        <v>650</v>
      </c>
      <c r="G1" s="113" t="s">
        <v>666</v>
      </c>
      <c r="H1" s="113"/>
      <c r="I1" s="113"/>
      <c r="J1" s="21" t="s">
        <v>651</v>
      </c>
      <c r="K1" s="16"/>
      <c r="L1" s="22"/>
      <c r="M1" s="16" t="s">
        <v>652</v>
      </c>
      <c r="N1" s="23">
        <v>1</v>
      </c>
      <c r="O1" s="22"/>
      <c r="P1" s="16"/>
      <c r="Q1" s="16"/>
      <c r="R1" s="16"/>
      <c r="S1" s="16"/>
    </row>
    <row r="2" spans="1:19" ht="15" customHeight="1" thickBot="1" thickTop="1">
      <c r="A2" s="25" t="s">
        <v>653</v>
      </c>
      <c r="B2" s="25" t="s">
        <v>3</v>
      </c>
      <c r="C2" s="25" t="s">
        <v>654</v>
      </c>
      <c r="D2" s="18"/>
      <c r="E2" s="16" t="s">
        <v>655</v>
      </c>
      <c r="F2" s="23">
        <v>1</v>
      </c>
      <c r="G2" s="17"/>
      <c r="H2" s="26"/>
      <c r="I2" s="16" t="s">
        <v>655</v>
      </c>
      <c r="J2" s="23">
        <v>1</v>
      </c>
      <c r="K2" s="17"/>
      <c r="L2" s="26"/>
      <c r="M2" s="25" t="s">
        <v>656</v>
      </c>
      <c r="O2" s="22"/>
      <c r="P2" s="16"/>
      <c r="Q2" s="16"/>
      <c r="R2" s="16"/>
      <c r="S2" s="16"/>
    </row>
    <row r="3" spans="1:19" ht="30.75" customHeight="1" thickBot="1" thickTop="1">
      <c r="A3" s="25">
        <v>1</v>
      </c>
      <c r="B3" s="101" t="s">
        <v>559</v>
      </c>
      <c r="C3" s="29"/>
      <c r="D3" s="18"/>
      <c r="E3" s="16"/>
      <c r="F3" s="30"/>
      <c r="G3" s="16"/>
      <c r="H3" s="22"/>
      <c r="I3" s="16"/>
      <c r="J3" s="16"/>
      <c r="K3" s="31"/>
      <c r="L3" s="32"/>
      <c r="M3" s="33" t="str">
        <f>IF(Podium=1,IF(N18&gt;N19,M18,M19),"")</f>
        <v>DUHAMEL MATHILDE</v>
      </c>
      <c r="N3" s="34">
        <v>1</v>
      </c>
      <c r="O3" s="22"/>
      <c r="P3" s="16"/>
      <c r="Q3" s="16"/>
      <c r="R3" s="16"/>
      <c r="S3" s="16"/>
    </row>
    <row r="4" spans="1:19" ht="30.75" customHeight="1" thickBot="1" thickTop="1">
      <c r="A4" s="25">
        <v>2</v>
      </c>
      <c r="B4" s="101" t="s">
        <v>552</v>
      </c>
      <c r="C4" s="29"/>
      <c r="D4" s="18">
        <v>12</v>
      </c>
      <c r="E4" s="35">
        <f>B14</f>
        <v>0</v>
      </c>
      <c r="F4" s="36"/>
      <c r="G4" s="16"/>
      <c r="H4" s="22"/>
      <c r="I4" s="16"/>
      <c r="J4" s="21"/>
      <c r="K4" s="31"/>
      <c r="L4" s="32"/>
      <c r="M4" s="33" t="str">
        <f>IF(Podium=1,IF(N18&lt;N19,M18,M19),"")</f>
        <v>GREUS MANON</v>
      </c>
      <c r="N4" s="34">
        <v>2</v>
      </c>
      <c r="O4" s="22"/>
      <c r="P4" s="16"/>
      <c r="Q4" s="16"/>
      <c r="R4" s="16"/>
      <c r="S4" s="16"/>
    </row>
    <row r="5" spans="1:19" ht="30.75" customHeight="1" thickBot="1">
      <c r="A5" s="25">
        <v>3</v>
      </c>
      <c r="B5" s="108" t="s">
        <v>573</v>
      </c>
      <c r="C5" s="29"/>
      <c r="D5" s="37">
        <v>5</v>
      </c>
      <c r="E5" s="38">
        <f>B7</f>
        <v>0</v>
      </c>
      <c r="F5" s="39"/>
      <c r="G5" s="40"/>
      <c r="H5" s="22"/>
      <c r="I5" s="16"/>
      <c r="J5" s="30"/>
      <c r="K5" s="16"/>
      <c r="L5" s="22"/>
      <c r="M5" s="33" t="str">
        <f>IF(Podium=1,IF(N22&gt;N23,M22,M23),"")</f>
        <v>PEIDRO BOISSELIER MARINE</v>
      </c>
      <c r="N5" s="34">
        <v>3</v>
      </c>
      <c r="O5" s="22"/>
      <c r="P5" s="16"/>
      <c r="Q5" s="16"/>
      <c r="R5" s="16"/>
      <c r="S5" s="16"/>
    </row>
    <row r="6" spans="1:19" ht="30.75" customHeight="1" thickBot="1" thickTop="1">
      <c r="A6" s="25">
        <v>4</v>
      </c>
      <c r="B6" s="101" t="s">
        <v>566</v>
      </c>
      <c r="C6" s="29"/>
      <c r="D6" s="18"/>
      <c r="E6" s="41" t="s">
        <v>659</v>
      </c>
      <c r="F6" s="30"/>
      <c r="G6" s="16"/>
      <c r="H6" s="42">
        <v>5</v>
      </c>
      <c r="I6" s="35">
        <f>IF(Tour1=1,IF(F4&gt;F5,E4,E5),"")</f>
        <v>0</v>
      </c>
      <c r="J6" s="36"/>
      <c r="K6" s="16"/>
      <c r="L6" s="22"/>
      <c r="M6" s="16"/>
      <c r="N6" s="30"/>
      <c r="O6" s="22"/>
      <c r="P6" s="16"/>
      <c r="Q6" s="16"/>
      <c r="R6" s="16"/>
      <c r="S6" s="16"/>
    </row>
    <row r="7" spans="1:19" ht="30.75" customHeight="1" thickBot="1">
      <c r="A7" s="25">
        <v>5</v>
      </c>
      <c r="B7" s="28"/>
      <c r="C7" s="29"/>
      <c r="D7" s="18"/>
      <c r="E7" s="16"/>
      <c r="F7" s="30"/>
      <c r="G7" s="43"/>
      <c r="H7" s="44">
        <v>4</v>
      </c>
      <c r="I7" s="38" t="str">
        <f>IF(Tour1=1,IF(F8&gt;F9,E8,E9),"")</f>
        <v>CAS JULIE</v>
      </c>
      <c r="J7" s="39"/>
      <c r="K7" s="40"/>
      <c r="L7" s="22"/>
      <c r="M7" s="16"/>
      <c r="N7" s="30" t="s">
        <v>658</v>
      </c>
      <c r="O7" s="22"/>
      <c r="P7" s="16"/>
      <c r="Q7" s="16"/>
      <c r="R7" s="16"/>
      <c r="S7" s="16"/>
    </row>
    <row r="8" spans="1:19" ht="30.75" customHeight="1" thickBot="1" thickTop="1">
      <c r="A8" s="25">
        <v>6</v>
      </c>
      <c r="B8" s="51"/>
      <c r="C8" s="50"/>
      <c r="D8" s="18">
        <v>13</v>
      </c>
      <c r="E8" s="35">
        <f>B15</f>
        <v>0</v>
      </c>
      <c r="F8" s="36"/>
      <c r="G8" s="45"/>
      <c r="H8" s="22"/>
      <c r="I8" s="41" t="s">
        <v>657</v>
      </c>
      <c r="J8" s="30"/>
      <c r="K8" s="43"/>
      <c r="L8" s="22"/>
      <c r="M8" s="16" t="s">
        <v>655</v>
      </c>
      <c r="N8" s="23">
        <v>1</v>
      </c>
      <c r="O8" s="22"/>
      <c r="P8" s="16"/>
      <c r="Q8" s="16"/>
      <c r="R8" s="16"/>
      <c r="S8" s="16"/>
    </row>
    <row r="9" spans="1:19" ht="30.75" customHeight="1" thickBot="1">
      <c r="A9" s="25">
        <v>7</v>
      </c>
      <c r="B9" s="51"/>
      <c r="C9" s="50"/>
      <c r="D9" s="37">
        <v>4</v>
      </c>
      <c r="E9" s="38" t="str">
        <f>B6</f>
        <v>CAS JULIE</v>
      </c>
      <c r="F9" s="39"/>
      <c r="G9" s="16"/>
      <c r="H9" s="22"/>
      <c r="I9" s="16"/>
      <c r="J9" s="30"/>
      <c r="K9" s="43"/>
      <c r="L9" s="22"/>
      <c r="M9" s="46"/>
      <c r="N9" s="30"/>
      <c r="O9" s="22"/>
      <c r="P9" s="16"/>
      <c r="Q9" s="16"/>
      <c r="R9" s="16"/>
      <c r="S9" s="16"/>
    </row>
    <row r="10" spans="1:19" ht="30.75" customHeight="1" thickBot="1" thickTop="1">
      <c r="A10" s="25">
        <v>8</v>
      </c>
      <c r="B10" s="51"/>
      <c r="C10" s="50"/>
      <c r="D10" s="18"/>
      <c r="E10" s="41" t="s">
        <v>659</v>
      </c>
      <c r="F10" s="30"/>
      <c r="G10" s="16"/>
      <c r="H10" s="22"/>
      <c r="I10" s="16"/>
      <c r="J10" s="30"/>
      <c r="K10" s="16"/>
      <c r="L10" s="42">
        <v>4</v>
      </c>
      <c r="M10" s="35" t="str">
        <f>IF(Tour2=1,IF(J6&gt;J7,I6,I7),"")</f>
        <v>CAS JULIE</v>
      </c>
      <c r="N10" s="36">
        <v>0</v>
      </c>
      <c r="O10" s="22"/>
      <c r="P10" s="16"/>
      <c r="Q10" s="16"/>
      <c r="R10" s="16"/>
      <c r="S10" s="16"/>
    </row>
    <row r="11" spans="1:19" ht="30.75" customHeight="1" thickBot="1">
      <c r="A11" s="25">
        <v>9</v>
      </c>
      <c r="B11" s="51"/>
      <c r="C11" s="50"/>
      <c r="D11" s="18"/>
      <c r="E11" s="16"/>
      <c r="F11" s="30"/>
      <c r="G11" s="16"/>
      <c r="H11" s="22"/>
      <c r="I11" s="16"/>
      <c r="J11" s="30"/>
      <c r="K11" s="43"/>
      <c r="L11" s="44">
        <v>1</v>
      </c>
      <c r="M11" s="38" t="str">
        <f>IF(Tour2=1,IF(J14&gt;J15,I14,I15),"")</f>
        <v>GREUS MANON</v>
      </c>
      <c r="N11" s="39">
        <v>6</v>
      </c>
      <c r="O11" s="47"/>
      <c r="P11" s="16"/>
      <c r="Q11" s="16"/>
      <c r="R11" s="16"/>
      <c r="S11" s="16"/>
    </row>
    <row r="12" spans="1:19" ht="30.75" customHeight="1" thickBot="1" thickTop="1">
      <c r="A12" s="25">
        <v>10</v>
      </c>
      <c r="B12" s="51"/>
      <c r="C12" s="50"/>
      <c r="D12" s="18">
        <v>9</v>
      </c>
      <c r="E12" s="35">
        <f>B11</f>
        <v>0</v>
      </c>
      <c r="F12" s="36"/>
      <c r="G12" s="16"/>
      <c r="H12" s="22"/>
      <c r="I12" s="16"/>
      <c r="J12" s="30"/>
      <c r="K12" s="43"/>
      <c r="L12" s="22"/>
      <c r="M12" s="41" t="s">
        <v>690</v>
      </c>
      <c r="N12" s="30"/>
      <c r="O12" s="48"/>
      <c r="P12" s="16"/>
      <c r="Q12" s="16"/>
      <c r="R12" s="16"/>
      <c r="S12" s="16"/>
    </row>
    <row r="13" spans="1:19" ht="30.75" customHeight="1" thickBot="1">
      <c r="A13" s="25">
        <v>11</v>
      </c>
      <c r="B13" s="51"/>
      <c r="C13" s="50"/>
      <c r="D13" s="37">
        <v>8</v>
      </c>
      <c r="E13" s="38">
        <f>B10</f>
        <v>0</v>
      </c>
      <c r="F13" s="39"/>
      <c r="G13" s="40"/>
      <c r="H13" s="22"/>
      <c r="I13" s="16"/>
      <c r="J13" s="30"/>
      <c r="K13" s="43"/>
      <c r="L13" s="22"/>
      <c r="M13" s="16"/>
      <c r="N13" s="30"/>
      <c r="O13" s="48"/>
      <c r="P13" s="16"/>
      <c r="Q13" s="16"/>
      <c r="R13" s="16"/>
      <c r="S13" s="16"/>
    </row>
    <row r="14" spans="1:19" ht="30.75" customHeight="1" thickBot="1" thickTop="1">
      <c r="A14" s="25">
        <v>12</v>
      </c>
      <c r="B14" s="51"/>
      <c r="C14" s="50"/>
      <c r="D14" s="18"/>
      <c r="E14" s="41" t="s">
        <v>659</v>
      </c>
      <c r="F14" s="30"/>
      <c r="G14" s="16"/>
      <c r="H14" s="42">
        <v>8</v>
      </c>
      <c r="I14" s="35">
        <f>IF(Tour1=1,IF(F12&gt;F13,E12,E13),"")</f>
        <v>0</v>
      </c>
      <c r="J14" s="36"/>
      <c r="K14" s="45"/>
      <c r="L14" s="22"/>
      <c r="M14" s="16"/>
      <c r="N14" s="30"/>
      <c r="O14" s="48"/>
      <c r="P14" s="16"/>
      <c r="Q14" s="16"/>
      <c r="R14" s="16"/>
      <c r="S14" s="16"/>
    </row>
    <row r="15" spans="1:19" ht="30.75" customHeight="1" thickBot="1">
      <c r="A15" s="25">
        <v>13</v>
      </c>
      <c r="B15" s="51"/>
      <c r="C15" s="58"/>
      <c r="D15" s="18"/>
      <c r="E15" s="16"/>
      <c r="F15" s="30"/>
      <c r="G15" s="43"/>
      <c r="H15" s="44">
        <v>1</v>
      </c>
      <c r="I15" s="38" t="str">
        <f>IF(Tour1=1,IF(F16&gt;F17,E16,E17),"")</f>
        <v>GREUS MANON</v>
      </c>
      <c r="J15" s="39"/>
      <c r="K15" s="16"/>
      <c r="L15" s="22"/>
      <c r="M15" s="16"/>
      <c r="N15" s="30"/>
      <c r="O15" s="48"/>
      <c r="P15" s="16"/>
      <c r="Q15" s="16"/>
      <c r="R15" s="16"/>
      <c r="S15" s="16"/>
    </row>
    <row r="16" spans="1:19" ht="30.75" customHeight="1" thickBot="1" thickTop="1">
      <c r="A16" s="25">
        <v>14</v>
      </c>
      <c r="B16" s="51"/>
      <c r="C16" s="58"/>
      <c r="D16" s="18">
        <v>16</v>
      </c>
      <c r="E16" s="35">
        <f>B18</f>
        <v>0</v>
      </c>
      <c r="F16" s="36"/>
      <c r="G16" s="45"/>
      <c r="H16" s="22"/>
      <c r="I16" s="41" t="s">
        <v>657</v>
      </c>
      <c r="J16" s="30"/>
      <c r="K16" s="16"/>
      <c r="L16" s="22"/>
      <c r="M16" s="16"/>
      <c r="N16" s="30"/>
      <c r="O16" s="48"/>
      <c r="P16" s="16"/>
      <c r="Q16" s="16"/>
      <c r="R16" s="16"/>
      <c r="S16" s="16"/>
    </row>
    <row r="17" spans="1:19" ht="30.75" customHeight="1" thickBot="1">
      <c r="A17" s="25">
        <v>15</v>
      </c>
      <c r="B17" s="51"/>
      <c r="C17" s="58"/>
      <c r="D17" s="37">
        <v>1</v>
      </c>
      <c r="E17" s="38" t="str">
        <f>B3</f>
        <v>GREUS MANON</v>
      </c>
      <c r="F17" s="39"/>
      <c r="G17" s="16"/>
      <c r="H17" s="22"/>
      <c r="I17" s="16"/>
      <c r="J17" s="30"/>
      <c r="K17" s="16"/>
      <c r="L17" s="22"/>
      <c r="M17" s="46" t="s">
        <v>660</v>
      </c>
      <c r="N17" s="30"/>
      <c r="O17" s="48"/>
      <c r="P17" s="16"/>
      <c r="Q17" s="16"/>
      <c r="R17" s="16"/>
      <c r="S17" s="16"/>
    </row>
    <row r="18" spans="1:19" ht="30.75" customHeight="1" thickBot="1" thickTop="1">
      <c r="A18" s="25">
        <v>16</v>
      </c>
      <c r="B18" s="51"/>
      <c r="C18" s="58"/>
      <c r="D18" s="18"/>
      <c r="E18" s="52" t="s">
        <v>659</v>
      </c>
      <c r="F18" s="53"/>
      <c r="G18" s="54"/>
      <c r="H18" s="55"/>
      <c r="I18" s="54"/>
      <c r="J18" s="30"/>
      <c r="K18" s="16"/>
      <c r="L18" s="22"/>
      <c r="M18" s="35" t="str">
        <f>IF(Tour3=1,IF(N10&gt;N11,M10,M11),"")</f>
        <v>GREUS MANON</v>
      </c>
      <c r="N18" s="36">
        <v>4</v>
      </c>
      <c r="O18" s="56">
        <v>1</v>
      </c>
      <c r="P18" s="57"/>
      <c r="Q18" s="16"/>
      <c r="R18" s="16"/>
      <c r="S18" s="16"/>
    </row>
    <row r="19" spans="1:19" ht="30.75" customHeight="1" thickBot="1">
      <c r="A19" s="25"/>
      <c r="B19" s="51"/>
      <c r="C19" s="58"/>
      <c r="D19" s="18"/>
      <c r="E19" s="59"/>
      <c r="F19" s="60"/>
      <c r="G19" s="59"/>
      <c r="H19" s="61"/>
      <c r="I19" s="59"/>
      <c r="J19" s="30"/>
      <c r="K19" s="16"/>
      <c r="L19" s="22"/>
      <c r="M19" s="38" t="str">
        <f>IF(Tour3=1,IF(N26&gt;N27,M26,M27),"")</f>
        <v>DUHAMEL MATHILDE</v>
      </c>
      <c r="N19" s="39">
        <v>6</v>
      </c>
      <c r="O19" s="62">
        <v>2</v>
      </c>
      <c r="P19" s="57"/>
      <c r="Q19" s="16"/>
      <c r="R19" s="16"/>
      <c r="S19" s="16"/>
    </row>
    <row r="20" spans="1:19" ht="30.75" customHeight="1" thickBot="1" thickTop="1">
      <c r="A20" s="25"/>
      <c r="B20" s="51"/>
      <c r="C20" s="50"/>
      <c r="D20" s="18">
        <v>2</v>
      </c>
      <c r="E20" s="35" t="str">
        <f>B4</f>
        <v>DUHAMEL MATHILDE</v>
      </c>
      <c r="F20" s="36">
        <v>1</v>
      </c>
      <c r="G20" s="16"/>
      <c r="H20" s="22"/>
      <c r="I20" s="16"/>
      <c r="J20" s="30"/>
      <c r="K20" s="16"/>
      <c r="L20" s="22"/>
      <c r="M20" s="41" t="s">
        <v>691</v>
      </c>
      <c r="N20" s="30"/>
      <c r="O20" s="48"/>
      <c r="P20" s="16"/>
      <c r="Q20" s="16"/>
      <c r="R20" s="16"/>
      <c r="S20" s="16"/>
    </row>
    <row r="21" spans="1:19" ht="30.75" customHeight="1" thickBot="1">
      <c r="A21" s="25"/>
      <c r="B21" s="51"/>
      <c r="C21" s="50"/>
      <c r="D21" s="37">
        <v>15</v>
      </c>
      <c r="E21" s="38">
        <f>B17</f>
        <v>0</v>
      </c>
      <c r="F21" s="39"/>
      <c r="G21" s="40"/>
      <c r="H21" s="22"/>
      <c r="I21" s="16"/>
      <c r="J21" s="30"/>
      <c r="K21" s="16"/>
      <c r="L21" s="22"/>
      <c r="M21" s="17" t="s">
        <v>661</v>
      </c>
      <c r="N21" s="30"/>
      <c r="O21" s="48"/>
      <c r="P21" s="16"/>
      <c r="Q21" s="16"/>
      <c r="R21" s="16"/>
      <c r="S21" s="16"/>
    </row>
    <row r="22" spans="1:19" ht="30.75" customHeight="1" thickBot="1" thickTop="1">
      <c r="A22" s="25"/>
      <c r="B22" s="51"/>
      <c r="C22" s="50"/>
      <c r="D22" s="18"/>
      <c r="E22" s="41" t="s">
        <v>659</v>
      </c>
      <c r="F22" s="30"/>
      <c r="G22" s="16"/>
      <c r="H22" s="42">
        <v>2</v>
      </c>
      <c r="I22" s="35" t="str">
        <f>IF(Tour1=1,IF(F21&lt;F20,E20,E21),"")</f>
        <v>DUHAMEL MATHILDE</v>
      </c>
      <c r="J22" s="36">
        <v>1</v>
      </c>
      <c r="K22" s="16"/>
      <c r="L22" s="22"/>
      <c r="M22" s="38" t="str">
        <f>IF(Tour3=1,IF(N10&lt;N11,M10,M11),"")</f>
        <v>CAS JULIE</v>
      </c>
      <c r="N22" s="36">
        <v>0</v>
      </c>
      <c r="O22" s="48"/>
      <c r="P22" s="16"/>
      <c r="Q22" s="16"/>
      <c r="R22" s="16"/>
      <c r="S22" s="16"/>
    </row>
    <row r="23" spans="1:19" ht="30.75" customHeight="1" thickBot="1">
      <c r="A23" s="25"/>
      <c r="B23" s="51"/>
      <c r="C23" s="50"/>
      <c r="D23" s="18"/>
      <c r="E23" s="16"/>
      <c r="F23" s="30"/>
      <c r="G23" s="43"/>
      <c r="H23" s="44">
        <v>7</v>
      </c>
      <c r="I23" s="38">
        <f>IF(Tour1=1,IF(F24&gt;F25,E24,E25),"")</f>
        <v>0</v>
      </c>
      <c r="J23" s="39"/>
      <c r="K23" s="40"/>
      <c r="L23" s="22"/>
      <c r="M23" s="38" t="str">
        <f>IF(Tour3=1,IF(N26&lt;N27,M26,M27),"")</f>
        <v>PEIDRO BOISSELIER MARINE</v>
      </c>
      <c r="N23" s="39">
        <v>6</v>
      </c>
      <c r="O23" s="48"/>
      <c r="P23" s="16"/>
      <c r="Q23" s="16"/>
      <c r="R23" s="16"/>
      <c r="S23" s="16"/>
    </row>
    <row r="24" spans="1:19" ht="30.75" customHeight="1" thickBot="1" thickTop="1">
      <c r="A24" s="25"/>
      <c r="B24" s="51"/>
      <c r="C24" s="50"/>
      <c r="D24" s="18">
        <v>7</v>
      </c>
      <c r="E24" s="35">
        <f>B9</f>
        <v>0</v>
      </c>
      <c r="F24" s="36"/>
      <c r="G24" s="45"/>
      <c r="H24" s="22"/>
      <c r="I24" s="41" t="s">
        <v>657</v>
      </c>
      <c r="J24" s="30"/>
      <c r="K24" s="43"/>
      <c r="L24" s="22"/>
      <c r="M24" s="41" t="s">
        <v>690</v>
      </c>
      <c r="N24" s="63"/>
      <c r="O24" s="48"/>
      <c r="P24" s="16"/>
      <c r="Q24" s="16"/>
      <c r="R24" s="16"/>
      <c r="S24" s="16"/>
    </row>
    <row r="25" spans="1:19" ht="30.75" customHeight="1" thickBot="1">
      <c r="A25" s="25"/>
      <c r="B25" s="51"/>
      <c r="C25" s="50"/>
      <c r="D25" s="37">
        <v>10</v>
      </c>
      <c r="E25" s="38">
        <f>B12</f>
        <v>0</v>
      </c>
      <c r="F25" s="39"/>
      <c r="G25" s="16"/>
      <c r="H25" s="22"/>
      <c r="I25" s="16"/>
      <c r="J25" s="30"/>
      <c r="K25" s="43"/>
      <c r="L25" s="22"/>
      <c r="M25" s="46"/>
      <c r="N25" s="30"/>
      <c r="O25" s="48"/>
      <c r="P25" s="16"/>
      <c r="Q25" s="16"/>
      <c r="R25" s="16"/>
      <c r="S25" s="16"/>
    </row>
    <row r="26" spans="1:19" ht="30.75" customHeight="1" thickBot="1" thickTop="1">
      <c r="A26" s="25"/>
      <c r="B26" s="64"/>
      <c r="C26" s="17"/>
      <c r="D26" s="18"/>
      <c r="E26" s="41" t="s">
        <v>659</v>
      </c>
      <c r="F26" s="30"/>
      <c r="G26" s="16"/>
      <c r="H26" s="22"/>
      <c r="I26" s="16"/>
      <c r="J26" s="30"/>
      <c r="K26" s="16"/>
      <c r="L26" s="42">
        <v>2</v>
      </c>
      <c r="M26" s="35" t="str">
        <f>IF(Tour2=1,IF(J22&gt;J23,I22,I23),"")</f>
        <v>DUHAMEL MATHILDE</v>
      </c>
      <c r="N26" s="36">
        <v>7</v>
      </c>
      <c r="O26" s="65"/>
      <c r="P26" s="16"/>
      <c r="Q26" s="16"/>
      <c r="R26" s="16"/>
      <c r="S26" s="16"/>
    </row>
    <row r="27" spans="1:19" ht="30.75" customHeight="1" thickBot="1">
      <c r="A27" s="25"/>
      <c r="B27" s="64"/>
      <c r="C27" s="17"/>
      <c r="D27" s="18"/>
      <c r="E27" s="16"/>
      <c r="F27" s="30"/>
      <c r="G27" s="16"/>
      <c r="H27" s="22"/>
      <c r="I27" s="16"/>
      <c r="J27" s="30"/>
      <c r="K27" s="43"/>
      <c r="L27" s="44">
        <v>3</v>
      </c>
      <c r="M27" s="38" t="str">
        <f>IF(Tour2=1,IF(J30&gt;J31,I30,I31),"")</f>
        <v>PEIDRO BOISSELIER MARINE</v>
      </c>
      <c r="N27" s="39">
        <v>1</v>
      </c>
      <c r="O27" s="22"/>
      <c r="P27" s="16"/>
      <c r="Q27" s="16"/>
      <c r="R27" s="16"/>
      <c r="S27" s="16"/>
    </row>
    <row r="28" spans="1:19" ht="30.75" customHeight="1" thickBot="1" thickTop="1">
      <c r="A28" s="25"/>
      <c r="B28" s="64"/>
      <c r="C28" s="17"/>
      <c r="D28" s="18">
        <v>3</v>
      </c>
      <c r="E28" s="35" t="str">
        <f>B5</f>
        <v>PEIDRO BOISSELIER MARINE</v>
      </c>
      <c r="F28" s="36">
        <v>1</v>
      </c>
      <c r="G28" s="16"/>
      <c r="H28" s="22"/>
      <c r="I28" s="16"/>
      <c r="J28" s="30"/>
      <c r="K28" s="43"/>
      <c r="L28" s="22"/>
      <c r="M28" s="41" t="s">
        <v>691</v>
      </c>
      <c r="N28" s="30"/>
      <c r="O28" s="22"/>
      <c r="P28" s="16"/>
      <c r="Q28" s="16"/>
      <c r="R28" s="16"/>
      <c r="S28" s="16"/>
    </row>
    <row r="29" spans="1:19" ht="30.75" customHeight="1" thickBot="1">
      <c r="A29" s="25"/>
      <c r="B29" s="64"/>
      <c r="C29" s="17"/>
      <c r="D29" s="37">
        <v>14</v>
      </c>
      <c r="E29" s="38">
        <f>B16</f>
        <v>0</v>
      </c>
      <c r="F29" s="39"/>
      <c r="G29" s="40"/>
      <c r="H29" s="22"/>
      <c r="I29" s="16"/>
      <c r="J29" s="30"/>
      <c r="K29" s="43"/>
      <c r="L29" s="22"/>
      <c r="M29" s="16"/>
      <c r="N29" s="30"/>
      <c r="O29" s="22"/>
      <c r="P29" s="16"/>
      <c r="Q29" s="16"/>
      <c r="R29" s="16"/>
      <c r="S29" s="16"/>
    </row>
    <row r="30" spans="1:19" ht="30.75" customHeight="1" thickBot="1" thickTop="1">
      <c r="A30" s="25"/>
      <c r="B30" s="64"/>
      <c r="C30" s="17"/>
      <c r="D30" s="18"/>
      <c r="E30" s="41" t="s">
        <v>659</v>
      </c>
      <c r="F30" s="30"/>
      <c r="G30" s="16"/>
      <c r="H30" s="42">
        <v>3</v>
      </c>
      <c r="I30" s="35" t="str">
        <f>IF(Tour1=1,IF(F28&gt;F29,E28,E29),"")</f>
        <v>PEIDRO BOISSELIER MARINE</v>
      </c>
      <c r="J30" s="36">
        <v>1</v>
      </c>
      <c r="K30" s="45"/>
      <c r="L30" s="22"/>
      <c r="M30" s="16"/>
      <c r="N30" s="30"/>
      <c r="O30" s="22"/>
      <c r="P30" s="16"/>
      <c r="Q30" s="16"/>
      <c r="R30" s="16"/>
      <c r="S30" s="16"/>
    </row>
    <row r="31" spans="1:19" ht="30.75" customHeight="1" thickBot="1">
      <c r="A31" s="25"/>
      <c r="B31" s="64"/>
      <c r="C31" s="17"/>
      <c r="D31" s="18"/>
      <c r="E31" s="16"/>
      <c r="F31" s="30"/>
      <c r="G31" s="43"/>
      <c r="H31" s="44">
        <v>6</v>
      </c>
      <c r="I31" s="38">
        <f>IF(Tour1=1,IF(F32&gt;F33,E32,E33),"")</f>
        <v>0</v>
      </c>
      <c r="J31" s="39"/>
      <c r="K31" s="16"/>
      <c r="L31" s="22"/>
      <c r="M31" s="16"/>
      <c r="N31" s="30"/>
      <c r="O31" s="22"/>
      <c r="P31" s="16"/>
      <c r="Q31" s="16"/>
      <c r="R31" s="16"/>
      <c r="S31" s="16"/>
    </row>
    <row r="32" spans="1:19" ht="30.75" customHeight="1" thickBot="1" thickTop="1">
      <c r="A32" s="25"/>
      <c r="B32" s="64"/>
      <c r="C32" s="17"/>
      <c r="D32" s="18">
        <v>6</v>
      </c>
      <c r="E32" s="35">
        <f>B8</f>
        <v>0</v>
      </c>
      <c r="F32" s="36">
        <v>1</v>
      </c>
      <c r="G32" s="45"/>
      <c r="H32" s="22"/>
      <c r="I32" s="41" t="s">
        <v>657</v>
      </c>
      <c r="J32" s="30"/>
      <c r="K32" s="16"/>
      <c r="L32" s="22"/>
      <c r="M32" s="16"/>
      <c r="N32" s="30"/>
      <c r="O32" s="22"/>
      <c r="P32" s="16"/>
      <c r="Q32" s="16"/>
      <c r="R32" s="16"/>
      <c r="S32" s="16"/>
    </row>
    <row r="33" spans="1:19" ht="30.75" customHeight="1" thickBot="1">
      <c r="A33" s="25"/>
      <c r="B33" s="64"/>
      <c r="C33" s="17"/>
      <c r="D33" s="37">
        <v>11</v>
      </c>
      <c r="E33" s="38">
        <f>B13</f>
        <v>0</v>
      </c>
      <c r="F33" s="39"/>
      <c r="G33" s="16"/>
      <c r="H33" s="22"/>
      <c r="I33" s="16"/>
      <c r="J33" s="30"/>
      <c r="K33" s="16"/>
      <c r="L33" s="22"/>
      <c r="M33" s="16"/>
      <c r="N33" s="30"/>
      <c r="O33" s="22"/>
      <c r="P33" s="16"/>
      <c r="Q33" s="16"/>
      <c r="R33" s="16"/>
      <c r="S33" s="16"/>
    </row>
    <row r="34" spans="1:19" ht="22.5" customHeight="1" thickTop="1">
      <c r="A34" s="16"/>
      <c r="B34" s="16"/>
      <c r="C34" s="17"/>
      <c r="D34" s="18"/>
      <c r="E34" s="41" t="s">
        <v>659</v>
      </c>
      <c r="F34" s="30"/>
      <c r="G34" s="16"/>
      <c r="H34" s="22"/>
      <c r="I34" s="16"/>
      <c r="J34" s="30"/>
      <c r="K34" s="16"/>
      <c r="L34" s="22"/>
      <c r="M34" s="16"/>
      <c r="N34" s="30"/>
      <c r="O34" s="22"/>
      <c r="P34" s="16"/>
      <c r="Q34" s="16"/>
      <c r="R34" s="16"/>
      <c r="S34" s="16"/>
    </row>
    <row r="35" spans="1:19" s="68" customFormat="1" ht="12.75">
      <c r="A35" s="25"/>
      <c r="B35" s="25"/>
      <c r="C35" s="25"/>
      <c r="D35" s="66"/>
      <c r="E35" s="67" t="s">
        <v>662</v>
      </c>
      <c r="F35" s="34"/>
      <c r="G35" s="25"/>
      <c r="H35" s="66"/>
      <c r="I35" s="67" t="s">
        <v>663</v>
      </c>
      <c r="J35" s="34"/>
      <c r="K35" s="25"/>
      <c r="L35" s="66"/>
      <c r="M35" s="25" t="s">
        <v>664</v>
      </c>
      <c r="N35" s="34"/>
      <c r="O35" s="66"/>
      <c r="P35" s="25"/>
      <c r="Q35" s="25"/>
      <c r="R35" s="25"/>
      <c r="S35" s="25"/>
    </row>
    <row r="36" spans="1:19" ht="12.75">
      <c r="A36" s="16"/>
      <c r="B36" s="16"/>
      <c r="C36" s="17"/>
      <c r="D36" s="18"/>
      <c r="E36" s="16"/>
      <c r="F36" s="30"/>
      <c r="G36" s="16"/>
      <c r="H36" s="22"/>
      <c r="I36" s="16"/>
      <c r="J36" s="30"/>
      <c r="K36" s="16"/>
      <c r="L36" s="22"/>
      <c r="M36" s="16"/>
      <c r="N36" s="30"/>
      <c r="O36" s="22"/>
      <c r="P36" s="16"/>
      <c r="Q36" s="16"/>
      <c r="R36" s="16"/>
      <c r="S36" s="16"/>
    </row>
    <row r="37" spans="1:19" ht="12.75">
      <c r="A37" s="16"/>
      <c r="B37" s="16"/>
      <c r="C37" s="17"/>
      <c r="D37" s="18"/>
      <c r="E37" s="16"/>
      <c r="F37" s="30"/>
      <c r="G37" s="16"/>
      <c r="H37" s="22"/>
      <c r="I37" s="16"/>
      <c r="J37" s="30"/>
      <c r="K37" s="16"/>
      <c r="L37" s="22"/>
      <c r="M37" s="16"/>
      <c r="N37" s="30"/>
      <c r="O37" s="22"/>
      <c r="P37" s="16"/>
      <c r="Q37" s="16"/>
      <c r="R37" s="16"/>
      <c r="S37" s="16"/>
    </row>
    <row r="38" spans="1:19" ht="12.75">
      <c r="A38" s="16"/>
      <c r="B38" s="16"/>
      <c r="C38" s="17"/>
      <c r="D38" s="18"/>
      <c r="E38" s="16"/>
      <c r="F38" s="30"/>
      <c r="G38" s="16"/>
      <c r="H38" s="22"/>
      <c r="I38" s="16"/>
      <c r="J38" s="30"/>
      <c r="K38" s="16"/>
      <c r="L38" s="22"/>
      <c r="M38" s="16"/>
      <c r="N38" s="30"/>
      <c r="O38" s="22"/>
      <c r="P38" s="16"/>
      <c r="Q38" s="16"/>
      <c r="R38" s="16"/>
      <c r="S38" s="16"/>
    </row>
    <row r="39" spans="1:19" ht="12.75">
      <c r="A39" s="16"/>
      <c r="B39" s="16"/>
      <c r="C39" s="17"/>
      <c r="D39" s="18"/>
      <c r="E39" s="16"/>
      <c r="F39" s="30"/>
      <c r="G39" s="16"/>
      <c r="H39" s="22"/>
      <c r="I39" s="16"/>
      <c r="J39" s="30"/>
      <c r="K39" s="16"/>
      <c r="L39" s="22"/>
      <c r="M39" s="16"/>
      <c r="N39" s="30"/>
      <c r="O39" s="22"/>
      <c r="P39" s="16"/>
      <c r="Q39" s="16"/>
      <c r="R39" s="16"/>
      <c r="S39" s="16"/>
    </row>
    <row r="40" spans="1:19" ht="12.75">
      <c r="A40" s="16"/>
      <c r="B40" s="16"/>
      <c r="C40" s="17"/>
      <c r="D40" s="18"/>
      <c r="E40" s="16"/>
      <c r="F40" s="30"/>
      <c r="G40" s="16"/>
      <c r="H40" s="22"/>
      <c r="I40" s="16"/>
      <c r="J40" s="30"/>
      <c r="K40" s="16"/>
      <c r="L40" s="22"/>
      <c r="M40" s="16"/>
      <c r="N40" s="30"/>
      <c r="O40" s="22"/>
      <c r="P40" s="16"/>
      <c r="Q40" s="16"/>
      <c r="R40" s="16"/>
      <c r="S40" s="16"/>
    </row>
    <row r="41" spans="1:19" ht="12.75">
      <c r="A41" s="16"/>
      <c r="B41" s="16"/>
      <c r="C41" s="17"/>
      <c r="D41" s="18"/>
      <c r="E41" s="16"/>
      <c r="F41" s="30"/>
      <c r="G41" s="16"/>
      <c r="H41" s="22"/>
      <c r="I41" s="16"/>
      <c r="J41" s="30"/>
      <c r="K41" s="16"/>
      <c r="L41" s="22"/>
      <c r="M41" s="16"/>
      <c r="N41" s="30"/>
      <c r="O41" s="22"/>
      <c r="P41" s="16"/>
      <c r="Q41" s="16"/>
      <c r="R41" s="16"/>
      <c r="S41" s="16"/>
    </row>
    <row r="42" spans="1:19" ht="12.75">
      <c r="A42" s="16"/>
      <c r="B42" s="16"/>
      <c r="C42" s="17"/>
      <c r="D42" s="18"/>
      <c r="E42" s="16"/>
      <c r="F42" s="30"/>
      <c r="G42" s="16"/>
      <c r="H42" s="22"/>
      <c r="I42" s="16"/>
      <c r="J42" s="30"/>
      <c r="K42" s="16"/>
      <c r="L42" s="22"/>
      <c r="M42" s="16"/>
      <c r="N42" s="30"/>
      <c r="O42" s="22"/>
      <c r="P42" s="16"/>
      <c r="Q42" s="16"/>
      <c r="R42" s="16"/>
      <c r="S42" s="16"/>
    </row>
    <row r="43" spans="1:19" ht="12.75">
      <c r="A43" s="16"/>
      <c r="B43" s="16"/>
      <c r="C43" s="17"/>
      <c r="D43" s="18"/>
      <c r="E43" s="16"/>
      <c r="F43" s="30"/>
      <c r="G43" s="16"/>
      <c r="H43" s="22"/>
      <c r="I43" s="16"/>
      <c r="J43" s="30"/>
      <c r="K43" s="16"/>
      <c r="L43" s="22"/>
      <c r="M43" s="16"/>
      <c r="N43" s="30"/>
      <c r="O43" s="22"/>
      <c r="P43" s="16"/>
      <c r="Q43" s="16"/>
      <c r="R43" s="16"/>
      <c r="S43" s="16"/>
    </row>
    <row r="44" spans="1:19" ht="12.75">
      <c r="A44" s="16"/>
      <c r="B44" s="16"/>
      <c r="C44" s="17"/>
      <c r="D44" s="18"/>
      <c r="E44" s="16"/>
      <c r="F44" s="30"/>
      <c r="G44" s="16"/>
      <c r="H44" s="22"/>
      <c r="I44" s="16"/>
      <c r="J44" s="30"/>
      <c r="K44" s="16"/>
      <c r="L44" s="22"/>
      <c r="M44" s="16"/>
      <c r="N44" s="30"/>
      <c r="O44" s="22"/>
      <c r="P44" s="16"/>
      <c r="Q44" s="16"/>
      <c r="R44" s="16"/>
      <c r="S44" s="16"/>
    </row>
    <row r="45" spans="1:19" ht="12.75">
      <c r="A45" s="16"/>
      <c r="B45" s="16"/>
      <c r="C45" s="17"/>
      <c r="D45" s="18"/>
      <c r="E45" s="16"/>
      <c r="F45" s="30"/>
      <c r="G45" s="16"/>
      <c r="H45" s="22"/>
      <c r="I45" s="16"/>
      <c r="J45" s="30"/>
      <c r="K45" s="16"/>
      <c r="L45" s="22"/>
      <c r="M45" s="16"/>
      <c r="N45" s="30"/>
      <c r="O45" s="22"/>
      <c r="P45" s="16"/>
      <c r="Q45" s="16"/>
      <c r="R45" s="16"/>
      <c r="S45" s="16"/>
    </row>
    <row r="46" spans="1:19" ht="12.75">
      <c r="A46" s="16"/>
      <c r="B46" s="16"/>
      <c r="C46" s="17"/>
      <c r="D46" s="18"/>
      <c r="E46" s="16"/>
      <c r="F46" s="30"/>
      <c r="G46" s="16"/>
      <c r="H46" s="22"/>
      <c r="I46" s="16"/>
      <c r="J46" s="30"/>
      <c r="K46" s="16"/>
      <c r="L46" s="22"/>
      <c r="M46" s="16"/>
      <c r="N46" s="30"/>
      <c r="O46" s="22"/>
      <c r="P46" s="16"/>
      <c r="Q46" s="16"/>
      <c r="R46" s="16"/>
      <c r="S46" s="16"/>
    </row>
    <row r="47" spans="1:19" ht="12.75">
      <c r="A47" s="16"/>
      <c r="B47" s="16"/>
      <c r="C47" s="17"/>
      <c r="D47" s="18"/>
      <c r="E47" s="16"/>
      <c r="F47" s="30"/>
      <c r="G47" s="16"/>
      <c r="H47" s="22"/>
      <c r="I47" s="16"/>
      <c r="J47" s="30"/>
      <c r="K47" s="16"/>
      <c r="L47" s="22"/>
      <c r="M47" s="16"/>
      <c r="N47" s="30"/>
      <c r="O47" s="22"/>
      <c r="P47" s="16"/>
      <c r="Q47" s="16"/>
      <c r="R47" s="16"/>
      <c r="S47" s="16"/>
    </row>
    <row r="48" spans="1:19" ht="12.75">
      <c r="A48" s="16"/>
      <c r="B48" s="16"/>
      <c r="C48" s="17"/>
      <c r="D48" s="18"/>
      <c r="E48" s="16"/>
      <c r="F48" s="30"/>
      <c r="G48" s="16"/>
      <c r="H48" s="22"/>
      <c r="I48" s="16"/>
      <c r="J48" s="30"/>
      <c r="K48" s="16"/>
      <c r="L48" s="22"/>
      <c r="M48" s="16"/>
      <c r="N48" s="30"/>
      <c r="O48" s="22"/>
      <c r="P48" s="16"/>
      <c r="Q48" s="16"/>
      <c r="R48" s="16"/>
      <c r="S48" s="16"/>
    </row>
    <row r="49" spans="1:19" ht="12.75">
      <c r="A49" s="16"/>
      <c r="B49" s="16"/>
      <c r="C49" s="17"/>
      <c r="D49" s="18"/>
      <c r="E49" s="16"/>
      <c r="F49" s="30"/>
      <c r="G49" s="16"/>
      <c r="H49" s="22"/>
      <c r="I49" s="16"/>
      <c r="J49" s="30"/>
      <c r="K49" s="16"/>
      <c r="L49" s="22"/>
      <c r="M49" s="16"/>
      <c r="N49" s="30"/>
      <c r="O49" s="22"/>
      <c r="P49" s="16"/>
      <c r="Q49" s="16"/>
      <c r="R49" s="16"/>
      <c r="S49" s="16"/>
    </row>
    <row r="50" spans="1:19" ht="12.75">
      <c r="A50" s="16"/>
      <c r="B50" s="16"/>
      <c r="C50" s="17"/>
      <c r="D50" s="18"/>
      <c r="E50" s="16"/>
      <c r="F50" s="30"/>
      <c r="G50" s="16"/>
      <c r="H50" s="22"/>
      <c r="I50" s="16"/>
      <c r="J50" s="30"/>
      <c r="K50" s="16"/>
      <c r="L50" s="22"/>
      <c r="M50" s="16"/>
      <c r="N50" s="30"/>
      <c r="O50" s="22"/>
      <c r="P50" s="16"/>
      <c r="Q50" s="16"/>
      <c r="R50" s="16"/>
      <c r="S50" s="16"/>
    </row>
    <row r="51" spans="1:19" ht="12.75">
      <c r="A51" s="16"/>
      <c r="B51" s="16"/>
      <c r="C51" s="17"/>
      <c r="D51" s="18"/>
      <c r="E51" s="16"/>
      <c r="F51" s="30"/>
      <c r="G51" s="16"/>
      <c r="H51" s="22"/>
      <c r="I51" s="16"/>
      <c r="J51" s="30"/>
      <c r="K51" s="16"/>
      <c r="L51" s="22"/>
      <c r="M51" s="16"/>
      <c r="N51" s="30"/>
      <c r="O51" s="22"/>
      <c r="P51" s="16"/>
      <c r="Q51" s="16"/>
      <c r="R51" s="16"/>
      <c r="S51" s="16"/>
    </row>
    <row r="52" spans="1:19" ht="12.75">
      <c r="A52" s="16"/>
      <c r="B52" s="16"/>
      <c r="C52" s="17"/>
      <c r="D52" s="18"/>
      <c r="E52" s="16"/>
      <c r="F52" s="30"/>
      <c r="G52" s="16"/>
      <c r="H52" s="22"/>
      <c r="I52" s="16"/>
      <c r="J52" s="30"/>
      <c r="K52" s="16"/>
      <c r="L52" s="22"/>
      <c r="M52" s="16"/>
      <c r="N52" s="30"/>
      <c r="O52" s="22"/>
      <c r="P52" s="16"/>
      <c r="Q52" s="16"/>
      <c r="R52" s="16"/>
      <c r="S52" s="16"/>
    </row>
  </sheetData>
  <sheetProtection/>
  <mergeCells count="1">
    <mergeCell ref="G1:I1"/>
  </mergeCells>
  <printOptions horizontalCentered="1" verticalCentered="1"/>
  <pageMargins left="0" right="0" top="0" bottom="0" header="0.1968503937007874" footer="0.2755905511811024"/>
  <pageSetup fitToHeight="1" fitToWidth="1" horizontalDpi="300" verticalDpi="300" orientation="portrait" paperSize="9" scale="8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19">
    <pageSetUpPr fitToPage="1"/>
  </sheetPr>
  <dimension ref="A1:S52"/>
  <sheetViews>
    <sheetView zoomScalePageLayoutView="0" workbookViewId="0" topLeftCell="A19">
      <selection activeCell="N2" sqref="N2"/>
    </sheetView>
  </sheetViews>
  <sheetFormatPr defaultColWidth="11.421875" defaultRowHeight="12.75"/>
  <cols>
    <col min="1" max="1" width="3.7109375" style="24" customWidth="1"/>
    <col min="2" max="2" width="20.57421875" style="24" customWidth="1"/>
    <col min="3" max="3" width="7.421875" style="69" bestFit="1" customWidth="1"/>
    <col min="4" max="4" width="3.00390625" style="70" bestFit="1" customWidth="1"/>
    <col min="5" max="5" width="23.7109375" style="24" customWidth="1"/>
    <col min="6" max="6" width="6.421875" style="27" customWidth="1"/>
    <col min="7" max="7" width="1.7109375" style="24" customWidth="1"/>
    <col min="8" max="8" width="2.7109375" style="71" customWidth="1"/>
    <col min="9" max="9" width="23.00390625" style="24" customWidth="1"/>
    <col min="10" max="10" width="6.421875" style="27" customWidth="1"/>
    <col min="11" max="11" width="1.7109375" style="24" customWidth="1"/>
    <col min="12" max="12" width="2.140625" style="71" customWidth="1"/>
    <col min="13" max="13" width="23.7109375" style="24" customWidth="1"/>
    <col min="14" max="14" width="6.00390625" style="27" customWidth="1"/>
    <col min="15" max="15" width="2.140625" style="71" customWidth="1"/>
    <col min="16" max="16" width="1.7109375" style="24" customWidth="1"/>
    <col min="17" max="17" width="0.71875" style="24" customWidth="1"/>
    <col min="18" max="18" width="0.85546875" style="24" customWidth="1"/>
    <col min="19" max="16384" width="11.421875" style="24" customWidth="1"/>
  </cols>
  <sheetData>
    <row r="1" spans="1:19" ht="27.75" customHeight="1" thickBot="1" thickTop="1">
      <c r="A1" s="16"/>
      <c r="B1" s="16"/>
      <c r="C1" s="17"/>
      <c r="D1" s="18"/>
      <c r="E1" s="19" t="s">
        <v>649</v>
      </c>
      <c r="F1" s="20" t="s">
        <v>650</v>
      </c>
      <c r="G1" s="113" t="s">
        <v>667</v>
      </c>
      <c r="H1" s="113"/>
      <c r="I1" s="113"/>
      <c r="J1" s="21" t="s">
        <v>651</v>
      </c>
      <c r="K1" s="16"/>
      <c r="L1" s="22"/>
      <c r="M1" s="16" t="s">
        <v>652</v>
      </c>
      <c r="N1" s="23">
        <v>1</v>
      </c>
      <c r="O1" s="22"/>
      <c r="P1" s="16"/>
      <c r="Q1" s="16"/>
      <c r="R1" s="16"/>
      <c r="S1" s="16"/>
    </row>
    <row r="2" spans="1:19" ht="15" customHeight="1" thickBot="1" thickTop="1">
      <c r="A2" s="25" t="s">
        <v>653</v>
      </c>
      <c r="B2" s="25" t="s">
        <v>3</v>
      </c>
      <c r="C2" s="25" t="s">
        <v>654</v>
      </c>
      <c r="D2" s="18"/>
      <c r="E2" s="16" t="s">
        <v>655</v>
      </c>
      <c r="F2" s="23">
        <v>1</v>
      </c>
      <c r="G2" s="17"/>
      <c r="H2" s="26"/>
      <c r="I2" s="16" t="s">
        <v>655</v>
      </c>
      <c r="J2" s="23">
        <v>1</v>
      </c>
      <c r="K2" s="17"/>
      <c r="L2" s="26"/>
      <c r="M2" s="25" t="s">
        <v>656</v>
      </c>
      <c r="O2" s="22"/>
      <c r="P2" s="16"/>
      <c r="Q2" s="16"/>
      <c r="R2" s="16"/>
      <c r="S2" s="16"/>
    </row>
    <row r="3" spans="1:19" ht="30.75" customHeight="1" thickBot="1" thickTop="1">
      <c r="A3" s="25">
        <v>1</v>
      </c>
      <c r="B3" s="101" t="s">
        <v>608</v>
      </c>
      <c r="C3" s="29"/>
      <c r="D3" s="18"/>
      <c r="E3" s="16"/>
      <c r="F3" s="30"/>
      <c r="G3" s="16"/>
      <c r="H3" s="22"/>
      <c r="I3" s="16"/>
      <c r="J3" s="16"/>
      <c r="K3" s="31"/>
      <c r="L3" s="32"/>
      <c r="M3" s="33" t="str">
        <f>IF(Podium=1,IF(N18&gt;N19,M18,M19),"")</f>
        <v>PLEINECASSAGNE YANN</v>
      </c>
      <c r="N3" s="34">
        <v>1</v>
      </c>
      <c r="O3" s="22"/>
      <c r="P3" s="16"/>
      <c r="Q3" s="16"/>
      <c r="R3" s="16"/>
      <c r="S3" s="16"/>
    </row>
    <row r="4" spans="1:19" ht="30.75" customHeight="1" thickBot="1" thickTop="1">
      <c r="A4" s="25">
        <v>2</v>
      </c>
      <c r="B4" s="101" t="s">
        <v>587</v>
      </c>
      <c r="C4" s="29"/>
      <c r="D4" s="18">
        <v>12</v>
      </c>
      <c r="E4" s="35">
        <f>B14</f>
        <v>0</v>
      </c>
      <c r="F4" s="36"/>
      <c r="G4" s="16"/>
      <c r="H4" s="22"/>
      <c r="I4" s="16"/>
      <c r="J4" s="21"/>
      <c r="K4" s="31"/>
      <c r="L4" s="32"/>
      <c r="M4" s="33" t="str">
        <f>IF(Podium=1,IF(N18&lt;N19,M18,M19),"")</f>
        <v>DUTHEIL ANTOINE</v>
      </c>
      <c r="N4" s="34">
        <v>2</v>
      </c>
      <c r="O4" s="22"/>
      <c r="P4" s="16"/>
      <c r="Q4" s="16"/>
      <c r="R4" s="16"/>
      <c r="S4" s="16"/>
    </row>
    <row r="5" spans="1:19" ht="30.75" customHeight="1" thickBot="1">
      <c r="A5" s="25">
        <v>3</v>
      </c>
      <c r="B5" s="101" t="s">
        <v>580</v>
      </c>
      <c r="C5" s="29"/>
      <c r="D5" s="37">
        <v>5</v>
      </c>
      <c r="E5" s="38" t="str">
        <f>B7</f>
        <v>PIERRE FLORIAN</v>
      </c>
      <c r="F5" s="39"/>
      <c r="G5" s="40"/>
      <c r="H5" s="22"/>
      <c r="I5" s="16"/>
      <c r="J5" s="30"/>
      <c r="K5" s="16"/>
      <c r="L5" s="22"/>
      <c r="M5" s="33" t="str">
        <f>IF(Podium=1,IF(N22&gt;N23,M22,M23),"")</f>
        <v>FAUVEL ISAO</v>
      </c>
      <c r="N5" s="34">
        <v>3</v>
      </c>
      <c r="O5" s="22"/>
      <c r="P5" s="16"/>
      <c r="Q5" s="16"/>
      <c r="R5" s="16"/>
      <c r="S5" s="16"/>
    </row>
    <row r="6" spans="1:19" ht="30.75" customHeight="1" thickBot="1" thickTop="1">
      <c r="A6" s="25">
        <v>4</v>
      </c>
      <c r="B6" s="101" t="s">
        <v>601</v>
      </c>
      <c r="C6" s="29"/>
      <c r="D6" s="18"/>
      <c r="E6" s="41" t="s">
        <v>657</v>
      </c>
      <c r="F6" s="30"/>
      <c r="G6" s="16"/>
      <c r="H6" s="42">
        <v>5</v>
      </c>
      <c r="I6" s="35" t="str">
        <f>IF(Tour1=1,IF(F4&gt;F5,E4,E5),"")</f>
        <v>PIERRE FLORIAN</v>
      </c>
      <c r="J6" s="36">
        <v>0</v>
      </c>
      <c r="K6" s="16"/>
      <c r="L6" s="22"/>
      <c r="M6" s="16"/>
      <c r="N6" s="30"/>
      <c r="O6" s="22"/>
      <c r="P6" s="16"/>
      <c r="Q6" s="16"/>
      <c r="R6" s="16"/>
      <c r="S6" s="16"/>
    </row>
    <row r="7" spans="1:19" ht="30.75" customHeight="1" thickBot="1">
      <c r="A7" s="25">
        <v>5</v>
      </c>
      <c r="B7" s="101" t="s">
        <v>615</v>
      </c>
      <c r="C7" s="29"/>
      <c r="D7" s="18"/>
      <c r="E7" s="16"/>
      <c r="F7" s="30"/>
      <c r="G7" s="43"/>
      <c r="H7" s="44">
        <v>4</v>
      </c>
      <c r="I7" s="38" t="str">
        <f>IF(Tour1=1,IF(F8&gt;F9,E8,E9),"")</f>
        <v>VASSEUR THIBAULT</v>
      </c>
      <c r="J7" s="39">
        <v>6</v>
      </c>
      <c r="K7" s="40"/>
      <c r="L7" s="22"/>
      <c r="M7" s="16"/>
      <c r="N7" s="30" t="s">
        <v>658</v>
      </c>
      <c r="O7" s="22"/>
      <c r="P7" s="16"/>
      <c r="Q7" s="16"/>
      <c r="R7" s="16"/>
      <c r="S7" s="16"/>
    </row>
    <row r="8" spans="1:19" ht="30.75" customHeight="1" thickBot="1" thickTop="1">
      <c r="A8" s="25">
        <v>6</v>
      </c>
      <c r="B8" s="101" t="s">
        <v>594</v>
      </c>
      <c r="C8" s="29"/>
      <c r="D8" s="18">
        <v>13</v>
      </c>
      <c r="E8" s="35">
        <f>B15</f>
        <v>0</v>
      </c>
      <c r="F8" s="36"/>
      <c r="G8" s="45"/>
      <c r="H8" s="22"/>
      <c r="I8" s="41" t="s">
        <v>690</v>
      </c>
      <c r="J8" s="30"/>
      <c r="K8" s="43"/>
      <c r="L8" s="22"/>
      <c r="M8" s="16" t="s">
        <v>655</v>
      </c>
      <c r="N8" s="23">
        <v>1</v>
      </c>
      <c r="O8" s="22"/>
      <c r="P8" s="16"/>
      <c r="Q8" s="16"/>
      <c r="R8" s="16"/>
      <c r="S8" s="16"/>
    </row>
    <row r="9" spans="1:19" ht="30.75" customHeight="1" thickBot="1">
      <c r="A9" s="25">
        <v>7</v>
      </c>
      <c r="B9" s="101" t="s">
        <v>622</v>
      </c>
      <c r="C9" s="29"/>
      <c r="D9" s="37">
        <v>4</v>
      </c>
      <c r="E9" s="38" t="str">
        <f>B6</f>
        <v>VASSEUR THIBAULT</v>
      </c>
      <c r="F9" s="39"/>
      <c r="G9" s="16"/>
      <c r="H9" s="22"/>
      <c r="I9" s="16"/>
      <c r="J9" s="30"/>
      <c r="K9" s="43"/>
      <c r="L9" s="22"/>
      <c r="M9" s="46"/>
      <c r="N9" s="30"/>
      <c r="O9" s="22"/>
      <c r="P9" s="16"/>
      <c r="Q9" s="16"/>
      <c r="R9" s="16"/>
      <c r="S9" s="16"/>
    </row>
    <row r="10" spans="1:19" ht="30.75" customHeight="1" thickBot="1" thickTop="1">
      <c r="A10" s="25">
        <v>8</v>
      </c>
      <c r="B10" s="101" t="s">
        <v>629</v>
      </c>
      <c r="C10" s="29"/>
      <c r="D10" s="18"/>
      <c r="E10" s="41" t="s">
        <v>659</v>
      </c>
      <c r="F10" s="30"/>
      <c r="G10" s="16"/>
      <c r="H10" s="22"/>
      <c r="I10" s="16"/>
      <c r="J10" s="30"/>
      <c r="K10" s="16"/>
      <c r="L10" s="42">
        <v>4</v>
      </c>
      <c r="M10" s="35" t="str">
        <f>IF(Tour2=1,IF(J6&gt;J7,I6,I7),"")</f>
        <v>VASSEUR THIBAULT</v>
      </c>
      <c r="N10" s="36">
        <v>0</v>
      </c>
      <c r="O10" s="22"/>
      <c r="P10" s="16"/>
      <c r="Q10" s="16"/>
      <c r="R10" s="16"/>
      <c r="S10" s="16"/>
    </row>
    <row r="11" spans="1:19" ht="30.75" customHeight="1" thickBot="1">
      <c r="A11" s="25">
        <v>9</v>
      </c>
      <c r="B11" s="28"/>
      <c r="C11" s="29"/>
      <c r="D11" s="18"/>
      <c r="E11" s="16"/>
      <c r="F11" s="30"/>
      <c r="G11" s="16"/>
      <c r="H11" s="22"/>
      <c r="I11" s="16"/>
      <c r="J11" s="30"/>
      <c r="K11" s="43"/>
      <c r="L11" s="44">
        <v>1</v>
      </c>
      <c r="M11" s="38" t="str">
        <f>IF(Tour2=1,IF(J14&gt;J15,I14,I15),"")</f>
        <v>DUTHEIL ANTOINE</v>
      </c>
      <c r="N11" s="39">
        <v>6</v>
      </c>
      <c r="O11" s="47"/>
      <c r="P11" s="16"/>
      <c r="Q11" s="16"/>
      <c r="R11" s="16"/>
      <c r="S11" s="16"/>
    </row>
    <row r="12" spans="1:19" ht="30.75" customHeight="1" thickBot="1" thickTop="1">
      <c r="A12" s="25">
        <v>10</v>
      </c>
      <c r="B12" s="28"/>
      <c r="C12" s="29"/>
      <c r="D12" s="18">
        <v>9</v>
      </c>
      <c r="E12" s="35">
        <f>B11</f>
        <v>0</v>
      </c>
      <c r="F12" s="36"/>
      <c r="G12" s="16"/>
      <c r="H12" s="22"/>
      <c r="I12" s="16"/>
      <c r="J12" s="30"/>
      <c r="K12" s="43"/>
      <c r="L12" s="22"/>
      <c r="M12" s="41" t="s">
        <v>692</v>
      </c>
      <c r="N12" s="30"/>
      <c r="O12" s="48"/>
      <c r="P12" s="16"/>
      <c r="Q12" s="16"/>
      <c r="R12" s="16"/>
      <c r="S12" s="16"/>
    </row>
    <row r="13" spans="1:19" ht="30.75" customHeight="1" thickBot="1">
      <c r="A13" s="25">
        <v>11</v>
      </c>
      <c r="B13" s="28"/>
      <c r="C13" s="29"/>
      <c r="D13" s="37">
        <v>8</v>
      </c>
      <c r="E13" s="38" t="str">
        <f>B10</f>
        <v>BOUILLIE TOIM</v>
      </c>
      <c r="F13" s="39"/>
      <c r="G13" s="40"/>
      <c r="H13" s="22"/>
      <c r="I13" s="16"/>
      <c r="J13" s="30"/>
      <c r="K13" s="43"/>
      <c r="L13" s="22"/>
      <c r="M13" s="16"/>
      <c r="N13" s="30"/>
      <c r="O13" s="48"/>
      <c r="P13" s="16"/>
      <c r="Q13" s="16"/>
      <c r="R13" s="16"/>
      <c r="S13" s="16"/>
    </row>
    <row r="14" spans="1:19" ht="30.75" customHeight="1" thickBot="1" thickTop="1">
      <c r="A14" s="25">
        <v>12</v>
      </c>
      <c r="B14" s="49"/>
      <c r="C14" s="50"/>
      <c r="D14" s="18"/>
      <c r="E14" s="41" t="s">
        <v>657</v>
      </c>
      <c r="F14" s="30"/>
      <c r="G14" s="16"/>
      <c r="H14" s="42">
        <v>8</v>
      </c>
      <c r="I14" s="35" t="str">
        <f>IF(Tour1=1,IF(F12&gt;F13,E12,E13),"")</f>
        <v>BOUILLIE TOIM</v>
      </c>
      <c r="J14" s="36">
        <v>0</v>
      </c>
      <c r="K14" s="45"/>
      <c r="L14" s="22"/>
      <c r="M14" s="16"/>
      <c r="N14" s="30"/>
      <c r="O14" s="48"/>
      <c r="P14" s="16"/>
      <c r="Q14" s="16"/>
      <c r="R14" s="16"/>
      <c r="S14" s="16"/>
    </row>
    <row r="15" spans="1:19" ht="30.75" customHeight="1" thickBot="1">
      <c r="A15" s="25">
        <v>13</v>
      </c>
      <c r="B15" s="51"/>
      <c r="C15" s="50"/>
      <c r="D15" s="18"/>
      <c r="E15" s="16"/>
      <c r="F15" s="30"/>
      <c r="G15" s="43"/>
      <c r="H15" s="44">
        <v>1</v>
      </c>
      <c r="I15" s="38" t="str">
        <f>IF(Tour1=1,IF(F16&gt;F17,E16,E17),"")</f>
        <v>DUTHEIL ANTOINE</v>
      </c>
      <c r="J15" s="39">
        <v>6</v>
      </c>
      <c r="K15" s="16"/>
      <c r="L15" s="22"/>
      <c r="M15" s="16"/>
      <c r="N15" s="30"/>
      <c r="O15" s="48"/>
      <c r="P15" s="16"/>
      <c r="Q15" s="16"/>
      <c r="R15" s="16"/>
      <c r="S15" s="16"/>
    </row>
    <row r="16" spans="1:19" ht="30.75" customHeight="1" thickBot="1" thickTop="1">
      <c r="A16" s="25">
        <v>14</v>
      </c>
      <c r="B16" s="51"/>
      <c r="C16" s="50"/>
      <c r="D16" s="18">
        <v>16</v>
      </c>
      <c r="E16" s="35">
        <f>B18</f>
        <v>0</v>
      </c>
      <c r="F16" s="36"/>
      <c r="G16" s="45"/>
      <c r="H16" s="22"/>
      <c r="I16" s="41" t="s">
        <v>691</v>
      </c>
      <c r="J16" s="30"/>
      <c r="K16" s="16"/>
      <c r="L16" s="22"/>
      <c r="M16" s="16"/>
      <c r="N16" s="30"/>
      <c r="O16" s="48"/>
      <c r="P16" s="16"/>
      <c r="Q16" s="16"/>
      <c r="R16" s="16"/>
      <c r="S16" s="16"/>
    </row>
    <row r="17" spans="1:19" ht="30.75" customHeight="1" thickBot="1">
      <c r="A17" s="25">
        <v>15</v>
      </c>
      <c r="B17" s="51"/>
      <c r="C17" s="50"/>
      <c r="D17" s="37">
        <v>1</v>
      </c>
      <c r="E17" s="38" t="str">
        <f>B3</f>
        <v>DUTHEIL ANTOINE</v>
      </c>
      <c r="F17" s="39"/>
      <c r="G17" s="16"/>
      <c r="H17" s="22"/>
      <c r="I17" s="16"/>
      <c r="J17" s="30"/>
      <c r="K17" s="16"/>
      <c r="L17" s="22"/>
      <c r="M17" s="46" t="s">
        <v>660</v>
      </c>
      <c r="N17" s="30"/>
      <c r="O17" s="48"/>
      <c r="P17" s="16"/>
      <c r="Q17" s="16"/>
      <c r="R17" s="16"/>
      <c r="S17" s="16"/>
    </row>
    <row r="18" spans="1:19" ht="30.75" customHeight="1" thickBot="1" thickTop="1">
      <c r="A18" s="25">
        <v>16</v>
      </c>
      <c r="B18" s="51"/>
      <c r="C18" s="50"/>
      <c r="D18" s="18"/>
      <c r="E18" s="52" t="s">
        <v>659</v>
      </c>
      <c r="F18" s="53"/>
      <c r="G18" s="54"/>
      <c r="H18" s="55"/>
      <c r="I18" s="54"/>
      <c r="J18" s="30"/>
      <c r="K18" s="16"/>
      <c r="L18" s="22"/>
      <c r="M18" s="35" t="str">
        <f>IF(Tour3=1,IF(N10&gt;N11,M10,M11),"")</f>
        <v>DUTHEIL ANTOINE</v>
      </c>
      <c r="N18" s="36">
        <v>3</v>
      </c>
      <c r="O18" s="56">
        <v>1</v>
      </c>
      <c r="P18" s="57"/>
      <c r="Q18" s="16"/>
      <c r="R18" s="16"/>
      <c r="S18" s="16"/>
    </row>
    <row r="19" spans="1:19" ht="30.75" customHeight="1" thickBot="1">
      <c r="A19" s="25"/>
      <c r="B19" s="51"/>
      <c r="C19" s="58"/>
      <c r="D19" s="18"/>
      <c r="E19" s="59"/>
      <c r="F19" s="60"/>
      <c r="G19" s="59"/>
      <c r="H19" s="61"/>
      <c r="I19" s="59"/>
      <c r="J19" s="30"/>
      <c r="K19" s="16"/>
      <c r="L19" s="22"/>
      <c r="M19" s="38" t="str">
        <f>IF(Tour3=1,IF(N26&gt;N27,M26,M27),"")</f>
        <v>PLEINECASSAGNE YANN</v>
      </c>
      <c r="N19" s="39">
        <v>7</v>
      </c>
      <c r="O19" s="62">
        <v>2</v>
      </c>
      <c r="P19" s="57"/>
      <c r="Q19" s="16"/>
      <c r="R19" s="16"/>
      <c r="S19" s="16"/>
    </row>
    <row r="20" spans="1:19" ht="30.75" customHeight="1" thickBot="1" thickTop="1">
      <c r="A20" s="25"/>
      <c r="B20" s="51"/>
      <c r="C20" s="50"/>
      <c r="D20" s="18">
        <v>2</v>
      </c>
      <c r="E20" s="35" t="str">
        <f>B4</f>
        <v>MORCEL NOA</v>
      </c>
      <c r="F20" s="36">
        <v>1</v>
      </c>
      <c r="G20" s="16"/>
      <c r="H20" s="22"/>
      <c r="I20" s="16"/>
      <c r="J20" s="30"/>
      <c r="K20" s="16"/>
      <c r="L20" s="22"/>
      <c r="M20" s="41" t="s">
        <v>693</v>
      </c>
      <c r="N20" s="30"/>
      <c r="O20" s="48"/>
      <c r="P20" s="16"/>
      <c r="Q20" s="16"/>
      <c r="R20" s="16"/>
      <c r="S20" s="16"/>
    </row>
    <row r="21" spans="1:19" ht="30.75" customHeight="1" thickBot="1">
      <c r="A21" s="25"/>
      <c r="B21" s="51"/>
      <c r="C21" s="50"/>
      <c r="D21" s="37">
        <v>15</v>
      </c>
      <c r="E21" s="38">
        <f>B17</f>
        <v>0</v>
      </c>
      <c r="F21" s="39"/>
      <c r="G21" s="40"/>
      <c r="H21" s="22"/>
      <c r="I21" s="16"/>
      <c r="J21" s="30"/>
      <c r="K21" s="16"/>
      <c r="L21" s="22"/>
      <c r="M21" s="17" t="s">
        <v>661</v>
      </c>
      <c r="N21" s="30"/>
      <c r="O21" s="48"/>
      <c r="P21" s="16"/>
      <c r="Q21" s="16"/>
      <c r="R21" s="16"/>
      <c r="S21" s="16"/>
    </row>
    <row r="22" spans="1:19" ht="30.75" customHeight="1" thickBot="1" thickTop="1">
      <c r="A22" s="25"/>
      <c r="B22" s="51"/>
      <c r="C22" s="50"/>
      <c r="D22" s="18"/>
      <c r="E22" s="41" t="s">
        <v>659</v>
      </c>
      <c r="F22" s="30"/>
      <c r="G22" s="16"/>
      <c r="H22" s="42">
        <v>2</v>
      </c>
      <c r="I22" s="35" t="str">
        <f>IF(Tour1=1,IF(F21&lt;F20,E20,E21),"")</f>
        <v>MORCEL NOA</v>
      </c>
      <c r="J22" s="36">
        <v>0</v>
      </c>
      <c r="K22" s="16"/>
      <c r="L22" s="22"/>
      <c r="M22" s="35" t="str">
        <f>IF(Tour3=1,IF(N10&lt;N11,M10,M11),"")</f>
        <v>VASSEUR THIBAULT</v>
      </c>
      <c r="N22" s="36">
        <v>4</v>
      </c>
      <c r="O22" s="48"/>
      <c r="P22" s="16"/>
      <c r="Q22" s="16"/>
      <c r="R22" s="16"/>
      <c r="S22" s="16"/>
    </row>
    <row r="23" spans="1:19" ht="30.75" customHeight="1" thickBot="1">
      <c r="A23" s="25"/>
      <c r="B23" s="51"/>
      <c r="C23" s="50"/>
      <c r="D23" s="18"/>
      <c r="E23" s="16"/>
      <c r="F23" s="30"/>
      <c r="G23" s="43"/>
      <c r="H23" s="44">
        <v>7</v>
      </c>
      <c r="I23" s="38" t="str">
        <f>IF(Tour1=1,IF(F24&gt;F25,E24,E25),"")</f>
        <v>PLEINECASSAGNE YANN</v>
      </c>
      <c r="J23" s="39">
        <v>6</v>
      </c>
      <c r="K23" s="40"/>
      <c r="L23" s="22"/>
      <c r="M23" s="38" t="str">
        <f>IF(Tour3=1,IF(N26&lt;N27,M26,M27),"")</f>
        <v>FAUVEL ISAO</v>
      </c>
      <c r="N23" s="39">
        <v>6</v>
      </c>
      <c r="O23" s="48"/>
      <c r="P23" s="16"/>
      <c r="Q23" s="16"/>
      <c r="R23" s="16"/>
      <c r="S23" s="16"/>
    </row>
    <row r="24" spans="1:19" ht="30.75" customHeight="1" thickBot="1" thickTop="1">
      <c r="A24" s="25"/>
      <c r="B24" s="51"/>
      <c r="C24" s="50"/>
      <c r="D24" s="18">
        <v>7</v>
      </c>
      <c r="E24" s="35" t="str">
        <f>B9</f>
        <v>PLEINECASSAGNE YANN</v>
      </c>
      <c r="F24" s="36">
        <v>6</v>
      </c>
      <c r="G24" s="45"/>
      <c r="H24" s="22"/>
      <c r="I24" s="41" t="s">
        <v>692</v>
      </c>
      <c r="J24" s="30"/>
      <c r="K24" s="43"/>
      <c r="L24" s="22"/>
      <c r="M24" s="41" t="s">
        <v>692</v>
      </c>
      <c r="N24" s="63"/>
      <c r="O24" s="48"/>
      <c r="P24" s="16"/>
      <c r="Q24" s="16"/>
      <c r="R24" s="16"/>
      <c r="S24" s="16"/>
    </row>
    <row r="25" spans="1:19" ht="30.75" customHeight="1" thickBot="1">
      <c r="A25" s="25"/>
      <c r="B25" s="51"/>
      <c r="C25" s="50"/>
      <c r="D25" s="37">
        <v>10</v>
      </c>
      <c r="E25" s="38">
        <f>B12</f>
        <v>0</v>
      </c>
      <c r="F25" s="39"/>
      <c r="G25" s="16"/>
      <c r="H25" s="22"/>
      <c r="I25" s="16"/>
      <c r="J25" s="30"/>
      <c r="K25" s="43"/>
      <c r="L25" s="22"/>
      <c r="M25" s="46"/>
      <c r="N25" s="30"/>
      <c r="O25" s="48"/>
      <c r="P25" s="16"/>
      <c r="Q25" s="16"/>
      <c r="R25" s="16"/>
      <c r="S25" s="16"/>
    </row>
    <row r="26" spans="1:19" ht="30.75" customHeight="1" thickBot="1" thickTop="1">
      <c r="A26" s="25"/>
      <c r="B26" s="64"/>
      <c r="C26" s="17"/>
      <c r="D26" s="18"/>
      <c r="E26" s="41" t="s">
        <v>657</v>
      </c>
      <c r="F26" s="30"/>
      <c r="G26" s="16"/>
      <c r="H26" s="22"/>
      <c r="I26" s="16"/>
      <c r="J26" s="30"/>
      <c r="K26" s="16"/>
      <c r="L26" s="42">
        <v>2</v>
      </c>
      <c r="M26" s="35" t="str">
        <f>IF(Tour2=1,IF(J22&gt;J23,I22,I23),"")</f>
        <v>PLEINECASSAGNE YANN</v>
      </c>
      <c r="N26" s="36">
        <v>6</v>
      </c>
      <c r="O26" s="65"/>
      <c r="P26" s="16"/>
      <c r="Q26" s="16"/>
      <c r="R26" s="16"/>
      <c r="S26" s="16"/>
    </row>
    <row r="27" spans="1:19" ht="30.75" customHeight="1" thickBot="1">
      <c r="A27" s="25"/>
      <c r="B27" s="64"/>
      <c r="C27" s="17"/>
      <c r="D27" s="18"/>
      <c r="E27" s="16"/>
      <c r="F27" s="30"/>
      <c r="G27" s="16"/>
      <c r="H27" s="22"/>
      <c r="I27" s="16"/>
      <c r="J27" s="30"/>
      <c r="K27" s="43"/>
      <c r="L27" s="44">
        <v>3</v>
      </c>
      <c r="M27" s="38" t="str">
        <f>IF(Tour2=1,IF(J30&gt;J31,I30,I31),"")</f>
        <v>FAUVEL ISAO</v>
      </c>
      <c r="N27" s="39">
        <v>4</v>
      </c>
      <c r="O27" s="22"/>
      <c r="P27" s="16"/>
      <c r="Q27" s="16"/>
      <c r="R27" s="16"/>
      <c r="S27" s="16"/>
    </row>
    <row r="28" spans="1:19" ht="30.75" customHeight="1" thickBot="1" thickTop="1">
      <c r="A28" s="25"/>
      <c r="B28" s="64"/>
      <c r="C28" s="17"/>
      <c r="D28" s="18">
        <v>3</v>
      </c>
      <c r="E28" s="35" t="str">
        <f>B5</f>
        <v>LECLERC ROBIN</v>
      </c>
      <c r="F28" s="36">
        <v>1</v>
      </c>
      <c r="G28" s="16"/>
      <c r="H28" s="22"/>
      <c r="I28" s="16"/>
      <c r="J28" s="30"/>
      <c r="K28" s="43"/>
      <c r="L28" s="22"/>
      <c r="M28" s="41" t="s">
        <v>693</v>
      </c>
      <c r="N28" s="30"/>
      <c r="O28" s="22"/>
      <c r="P28" s="16"/>
      <c r="Q28" s="16"/>
      <c r="R28" s="16"/>
      <c r="S28" s="16"/>
    </row>
    <row r="29" spans="1:19" ht="30.75" customHeight="1" thickBot="1">
      <c r="A29" s="25"/>
      <c r="B29" s="64"/>
      <c r="C29" s="17"/>
      <c r="D29" s="37">
        <v>14</v>
      </c>
      <c r="E29" s="38">
        <f>B16</f>
        <v>0</v>
      </c>
      <c r="F29" s="39"/>
      <c r="G29" s="40"/>
      <c r="H29" s="22"/>
      <c r="I29" s="16"/>
      <c r="J29" s="30"/>
      <c r="K29" s="43"/>
      <c r="L29" s="22"/>
      <c r="M29" s="16"/>
      <c r="N29" s="30"/>
      <c r="O29" s="22"/>
      <c r="P29" s="16"/>
      <c r="Q29" s="16"/>
      <c r="R29" s="16"/>
      <c r="S29" s="16"/>
    </row>
    <row r="30" spans="1:19" ht="30.75" customHeight="1" thickBot="1" thickTop="1">
      <c r="A30" s="25"/>
      <c r="B30" s="64"/>
      <c r="C30" s="17"/>
      <c r="D30" s="18"/>
      <c r="E30" s="41" t="s">
        <v>659</v>
      </c>
      <c r="F30" s="30"/>
      <c r="G30" s="16"/>
      <c r="H30" s="42">
        <v>3</v>
      </c>
      <c r="I30" s="35" t="str">
        <f>IF(Tour1=1,IF(F28&gt;F29,E28,E29),"")</f>
        <v>LECLERC ROBIN</v>
      </c>
      <c r="J30" s="36">
        <v>4</v>
      </c>
      <c r="K30" s="45"/>
      <c r="L30" s="22"/>
      <c r="M30" s="16"/>
      <c r="N30" s="30"/>
      <c r="O30" s="22"/>
      <c r="P30" s="16"/>
      <c r="Q30" s="16"/>
      <c r="R30" s="16"/>
      <c r="S30" s="16"/>
    </row>
    <row r="31" spans="1:19" ht="30.75" customHeight="1" thickBot="1">
      <c r="A31" s="25"/>
      <c r="B31" s="64"/>
      <c r="C31" s="17"/>
      <c r="D31" s="18"/>
      <c r="E31" s="16"/>
      <c r="F31" s="30"/>
      <c r="G31" s="43"/>
      <c r="H31" s="44">
        <v>6</v>
      </c>
      <c r="I31" s="38" t="str">
        <f>IF(Tour1=1,IF(F32&gt;F33,E32,E33),"")</f>
        <v>FAUVEL ISAO</v>
      </c>
      <c r="J31" s="39">
        <v>6</v>
      </c>
      <c r="K31" s="16"/>
      <c r="L31" s="22"/>
      <c r="M31" s="16"/>
      <c r="N31" s="30"/>
      <c r="O31" s="22"/>
      <c r="P31" s="16"/>
      <c r="Q31" s="16"/>
      <c r="R31" s="16"/>
      <c r="S31" s="16"/>
    </row>
    <row r="32" spans="1:19" ht="30.75" customHeight="1" thickBot="1" thickTop="1">
      <c r="A32" s="25"/>
      <c r="B32" s="64"/>
      <c r="C32" s="17"/>
      <c r="D32" s="18">
        <v>6</v>
      </c>
      <c r="E32" s="35" t="str">
        <f>B8</f>
        <v>FAUVEL ISAO</v>
      </c>
      <c r="F32" s="36">
        <v>6</v>
      </c>
      <c r="G32" s="45"/>
      <c r="H32" s="22"/>
      <c r="I32" s="41" t="s">
        <v>693</v>
      </c>
      <c r="J32" s="30"/>
      <c r="K32" s="16"/>
      <c r="L32" s="22"/>
      <c r="M32" s="16"/>
      <c r="N32" s="30"/>
      <c r="O32" s="22"/>
      <c r="P32" s="16"/>
      <c r="Q32" s="16"/>
      <c r="R32" s="16"/>
      <c r="S32" s="16"/>
    </row>
    <row r="33" spans="1:19" ht="30.75" customHeight="1" thickBot="1">
      <c r="A33" s="25"/>
      <c r="B33" s="64"/>
      <c r="C33" s="17"/>
      <c r="D33" s="37">
        <v>11</v>
      </c>
      <c r="E33" s="38">
        <f>B13</f>
        <v>0</v>
      </c>
      <c r="F33" s="39"/>
      <c r="G33" s="16"/>
      <c r="H33" s="22"/>
      <c r="I33" s="16"/>
      <c r="J33" s="30"/>
      <c r="K33" s="16"/>
      <c r="L33" s="22"/>
      <c r="M33" s="16"/>
      <c r="N33" s="30"/>
      <c r="O33" s="22"/>
      <c r="P33" s="16"/>
      <c r="Q33" s="16"/>
      <c r="R33" s="16"/>
      <c r="S33" s="16"/>
    </row>
    <row r="34" spans="1:19" ht="22.5" customHeight="1" thickTop="1">
      <c r="A34" s="16"/>
      <c r="B34" s="16"/>
      <c r="C34" s="17"/>
      <c r="D34" s="18"/>
      <c r="E34" s="41" t="s">
        <v>657</v>
      </c>
      <c r="F34" s="30"/>
      <c r="G34" s="16"/>
      <c r="H34" s="22"/>
      <c r="I34" s="16"/>
      <c r="J34" s="30"/>
      <c r="K34" s="16"/>
      <c r="L34" s="22"/>
      <c r="M34" s="16"/>
      <c r="N34" s="30"/>
      <c r="O34" s="22"/>
      <c r="P34" s="16"/>
      <c r="Q34" s="16"/>
      <c r="R34" s="16"/>
      <c r="S34" s="16"/>
    </row>
    <row r="35" spans="1:19" s="68" customFormat="1" ht="12.75">
      <c r="A35" s="25"/>
      <c r="B35" s="25"/>
      <c r="C35" s="25"/>
      <c r="D35" s="66"/>
      <c r="E35" s="67" t="s">
        <v>662</v>
      </c>
      <c r="F35" s="34"/>
      <c r="G35" s="25"/>
      <c r="H35" s="66"/>
      <c r="I35" s="67" t="s">
        <v>663</v>
      </c>
      <c r="J35" s="34"/>
      <c r="K35" s="25"/>
      <c r="L35" s="66"/>
      <c r="M35" s="25" t="s">
        <v>664</v>
      </c>
      <c r="N35" s="34"/>
      <c r="O35" s="66"/>
      <c r="P35" s="25"/>
      <c r="Q35" s="25"/>
      <c r="R35" s="25"/>
      <c r="S35" s="25"/>
    </row>
    <row r="36" spans="1:19" ht="12.75">
      <c r="A36" s="16"/>
      <c r="B36" s="16"/>
      <c r="C36" s="17"/>
      <c r="D36" s="18"/>
      <c r="E36" s="16"/>
      <c r="F36" s="30"/>
      <c r="G36" s="16"/>
      <c r="H36" s="22"/>
      <c r="I36" s="16"/>
      <c r="J36" s="30"/>
      <c r="K36" s="16"/>
      <c r="L36" s="22"/>
      <c r="M36" s="16"/>
      <c r="N36" s="30"/>
      <c r="O36" s="22"/>
      <c r="P36" s="16"/>
      <c r="Q36" s="16"/>
      <c r="R36" s="16"/>
      <c r="S36" s="16"/>
    </row>
    <row r="37" spans="1:19" ht="12.75">
      <c r="A37" s="16"/>
      <c r="B37" s="16"/>
      <c r="C37" s="17"/>
      <c r="D37" s="18"/>
      <c r="E37" s="16"/>
      <c r="F37" s="30"/>
      <c r="G37" s="16"/>
      <c r="H37" s="22"/>
      <c r="I37" s="16"/>
      <c r="J37" s="30"/>
      <c r="K37" s="16"/>
      <c r="L37" s="22"/>
      <c r="M37" s="16"/>
      <c r="N37" s="30"/>
      <c r="O37" s="22"/>
      <c r="P37" s="16"/>
      <c r="Q37" s="16"/>
      <c r="R37" s="16"/>
      <c r="S37" s="16"/>
    </row>
    <row r="38" spans="1:19" ht="12.75">
      <c r="A38" s="16"/>
      <c r="B38" s="16"/>
      <c r="C38" s="17"/>
      <c r="D38" s="18"/>
      <c r="E38" s="16"/>
      <c r="F38" s="30"/>
      <c r="G38" s="16"/>
      <c r="H38" s="22"/>
      <c r="I38" s="16"/>
      <c r="J38" s="30"/>
      <c r="K38" s="16"/>
      <c r="L38" s="22"/>
      <c r="M38" s="16"/>
      <c r="N38" s="30"/>
      <c r="O38" s="22"/>
      <c r="P38" s="16"/>
      <c r="Q38" s="16"/>
      <c r="R38" s="16"/>
      <c r="S38" s="16"/>
    </row>
    <row r="39" spans="1:19" ht="12.75">
      <c r="A39" s="16"/>
      <c r="B39" s="16"/>
      <c r="C39" s="17"/>
      <c r="D39" s="18"/>
      <c r="E39" s="16"/>
      <c r="F39" s="30"/>
      <c r="G39" s="16"/>
      <c r="H39" s="22"/>
      <c r="I39" s="16"/>
      <c r="J39" s="30"/>
      <c r="K39" s="16"/>
      <c r="L39" s="22"/>
      <c r="M39" s="16"/>
      <c r="N39" s="30"/>
      <c r="O39" s="22"/>
      <c r="P39" s="16"/>
      <c r="Q39" s="16"/>
      <c r="R39" s="16"/>
      <c r="S39" s="16"/>
    </row>
    <row r="40" spans="1:19" ht="12.75">
      <c r="A40" s="16"/>
      <c r="B40" s="16"/>
      <c r="C40" s="17"/>
      <c r="D40" s="18"/>
      <c r="E40" s="16"/>
      <c r="F40" s="30"/>
      <c r="G40" s="16"/>
      <c r="H40" s="22"/>
      <c r="I40" s="16"/>
      <c r="J40" s="30"/>
      <c r="K40" s="16"/>
      <c r="L40" s="22"/>
      <c r="M40" s="16"/>
      <c r="N40" s="30"/>
      <c r="O40" s="22"/>
      <c r="P40" s="16"/>
      <c r="Q40" s="16"/>
      <c r="R40" s="16"/>
      <c r="S40" s="16"/>
    </row>
    <row r="41" spans="1:19" ht="12.75">
      <c r="A41" s="16"/>
      <c r="B41" s="16"/>
      <c r="C41" s="17"/>
      <c r="D41" s="18"/>
      <c r="E41" s="16"/>
      <c r="F41" s="30"/>
      <c r="G41" s="16"/>
      <c r="H41" s="22"/>
      <c r="I41" s="16"/>
      <c r="J41" s="30"/>
      <c r="K41" s="16"/>
      <c r="L41" s="22"/>
      <c r="M41" s="16"/>
      <c r="N41" s="30"/>
      <c r="O41" s="22"/>
      <c r="P41" s="16"/>
      <c r="Q41" s="16"/>
      <c r="R41" s="16"/>
      <c r="S41" s="16"/>
    </row>
    <row r="42" spans="1:19" ht="12.75">
      <c r="A42" s="16"/>
      <c r="B42" s="16"/>
      <c r="C42" s="17"/>
      <c r="D42" s="18"/>
      <c r="E42" s="16"/>
      <c r="F42" s="30"/>
      <c r="G42" s="16"/>
      <c r="H42" s="22"/>
      <c r="I42" s="16"/>
      <c r="J42" s="30"/>
      <c r="K42" s="16"/>
      <c r="L42" s="22"/>
      <c r="M42" s="16"/>
      <c r="N42" s="30"/>
      <c r="O42" s="22"/>
      <c r="P42" s="16"/>
      <c r="Q42" s="16"/>
      <c r="R42" s="16"/>
      <c r="S42" s="16"/>
    </row>
    <row r="43" spans="1:19" ht="12.75">
      <c r="A43" s="16"/>
      <c r="B43" s="16"/>
      <c r="C43" s="17"/>
      <c r="D43" s="18"/>
      <c r="E43" s="16"/>
      <c r="F43" s="30"/>
      <c r="G43" s="16"/>
      <c r="H43" s="22"/>
      <c r="I43" s="16"/>
      <c r="J43" s="30"/>
      <c r="K43" s="16"/>
      <c r="L43" s="22"/>
      <c r="M43" s="16"/>
      <c r="N43" s="30"/>
      <c r="O43" s="22"/>
      <c r="P43" s="16"/>
      <c r="Q43" s="16"/>
      <c r="R43" s="16"/>
      <c r="S43" s="16"/>
    </row>
    <row r="44" spans="1:19" ht="12.75">
      <c r="A44" s="16"/>
      <c r="B44" s="16"/>
      <c r="C44" s="17"/>
      <c r="D44" s="18"/>
      <c r="E44" s="16"/>
      <c r="F44" s="30"/>
      <c r="G44" s="16"/>
      <c r="H44" s="22"/>
      <c r="I44" s="16"/>
      <c r="J44" s="30"/>
      <c r="K44" s="16"/>
      <c r="L44" s="22"/>
      <c r="M44" s="16"/>
      <c r="N44" s="30"/>
      <c r="O44" s="22"/>
      <c r="P44" s="16"/>
      <c r="Q44" s="16"/>
      <c r="R44" s="16"/>
      <c r="S44" s="16"/>
    </row>
    <row r="45" spans="1:19" ht="12.75">
      <c r="A45" s="16"/>
      <c r="B45" s="16"/>
      <c r="C45" s="17"/>
      <c r="D45" s="18"/>
      <c r="E45" s="16"/>
      <c r="F45" s="30"/>
      <c r="G45" s="16"/>
      <c r="H45" s="22"/>
      <c r="I45" s="16"/>
      <c r="J45" s="30"/>
      <c r="K45" s="16"/>
      <c r="L45" s="22"/>
      <c r="M45" s="16"/>
      <c r="N45" s="30"/>
      <c r="O45" s="22"/>
      <c r="P45" s="16"/>
      <c r="Q45" s="16"/>
      <c r="R45" s="16"/>
      <c r="S45" s="16"/>
    </row>
    <row r="46" spans="1:19" ht="12.75">
      <c r="A46" s="16"/>
      <c r="B46" s="16"/>
      <c r="C46" s="17"/>
      <c r="D46" s="18"/>
      <c r="E46" s="16"/>
      <c r="F46" s="30"/>
      <c r="G46" s="16"/>
      <c r="H46" s="22"/>
      <c r="I46" s="16"/>
      <c r="J46" s="30"/>
      <c r="K46" s="16"/>
      <c r="L46" s="22"/>
      <c r="M46" s="16"/>
      <c r="N46" s="30"/>
      <c r="O46" s="22"/>
      <c r="P46" s="16"/>
      <c r="Q46" s="16"/>
      <c r="R46" s="16"/>
      <c r="S46" s="16"/>
    </row>
    <row r="47" spans="1:19" ht="12.75">
      <c r="A47" s="16"/>
      <c r="B47" s="16"/>
      <c r="C47" s="17"/>
      <c r="D47" s="18"/>
      <c r="E47" s="16"/>
      <c r="F47" s="30"/>
      <c r="G47" s="16"/>
      <c r="H47" s="22"/>
      <c r="I47" s="16"/>
      <c r="J47" s="30"/>
      <c r="K47" s="16"/>
      <c r="L47" s="22"/>
      <c r="M47" s="16"/>
      <c r="N47" s="30"/>
      <c r="O47" s="22"/>
      <c r="P47" s="16"/>
      <c r="Q47" s="16"/>
      <c r="R47" s="16"/>
      <c r="S47" s="16"/>
    </row>
    <row r="48" spans="1:19" ht="12.75">
      <c r="A48" s="16"/>
      <c r="B48" s="16"/>
      <c r="C48" s="17"/>
      <c r="D48" s="18"/>
      <c r="E48" s="16"/>
      <c r="F48" s="30"/>
      <c r="G48" s="16"/>
      <c r="H48" s="22"/>
      <c r="I48" s="16"/>
      <c r="J48" s="30"/>
      <c r="K48" s="16"/>
      <c r="L48" s="22"/>
      <c r="M48" s="16"/>
      <c r="N48" s="30"/>
      <c r="O48" s="22"/>
      <c r="P48" s="16"/>
      <c r="Q48" s="16"/>
      <c r="R48" s="16"/>
      <c r="S48" s="16"/>
    </row>
    <row r="49" spans="1:19" ht="12.75">
      <c r="A49" s="16"/>
      <c r="B49" s="16"/>
      <c r="C49" s="17"/>
      <c r="D49" s="18"/>
      <c r="E49" s="16"/>
      <c r="F49" s="30"/>
      <c r="G49" s="16"/>
      <c r="H49" s="22"/>
      <c r="I49" s="16"/>
      <c r="J49" s="30"/>
      <c r="K49" s="16"/>
      <c r="L49" s="22"/>
      <c r="M49" s="16"/>
      <c r="N49" s="30"/>
      <c r="O49" s="22"/>
      <c r="P49" s="16"/>
      <c r="Q49" s="16"/>
      <c r="R49" s="16"/>
      <c r="S49" s="16"/>
    </row>
    <row r="50" spans="1:19" ht="12.75">
      <c r="A50" s="16"/>
      <c r="B50" s="16"/>
      <c r="C50" s="17"/>
      <c r="D50" s="18"/>
      <c r="E50" s="16"/>
      <c r="F50" s="30"/>
      <c r="G50" s="16"/>
      <c r="H50" s="22"/>
      <c r="I50" s="16"/>
      <c r="J50" s="30"/>
      <c r="K50" s="16"/>
      <c r="L50" s="22"/>
      <c r="M50" s="16"/>
      <c r="N50" s="30"/>
      <c r="O50" s="22"/>
      <c r="P50" s="16"/>
      <c r="Q50" s="16"/>
      <c r="R50" s="16"/>
      <c r="S50" s="16"/>
    </row>
    <row r="51" spans="1:19" ht="12.75">
      <c r="A51" s="16"/>
      <c r="B51" s="16"/>
      <c r="C51" s="17"/>
      <c r="D51" s="18"/>
      <c r="E51" s="16"/>
      <c r="F51" s="30"/>
      <c r="G51" s="16"/>
      <c r="H51" s="22"/>
      <c r="I51" s="16"/>
      <c r="J51" s="30"/>
      <c r="K51" s="16"/>
      <c r="L51" s="22"/>
      <c r="M51" s="16"/>
      <c r="N51" s="30"/>
      <c r="O51" s="22"/>
      <c r="P51" s="16"/>
      <c r="Q51" s="16"/>
      <c r="R51" s="16"/>
      <c r="S51" s="16"/>
    </row>
    <row r="52" spans="1:19" ht="12.75">
      <c r="A52" s="16"/>
      <c r="B52" s="16"/>
      <c r="C52" s="17"/>
      <c r="D52" s="18"/>
      <c r="E52" s="16"/>
      <c r="F52" s="30"/>
      <c r="G52" s="16"/>
      <c r="H52" s="22"/>
      <c r="I52" s="16"/>
      <c r="J52" s="30"/>
      <c r="K52" s="16"/>
      <c r="L52" s="22"/>
      <c r="M52" s="16"/>
      <c r="N52" s="30"/>
      <c r="O52" s="22"/>
      <c r="P52" s="16"/>
      <c r="Q52" s="16"/>
      <c r="R52" s="16"/>
      <c r="S52" s="16"/>
    </row>
  </sheetData>
  <sheetProtection/>
  <mergeCells count="1">
    <mergeCell ref="G1:I1"/>
  </mergeCells>
  <printOptions horizontalCentered="1" verticalCentered="1"/>
  <pageMargins left="0" right="0" top="0" bottom="0" header="0.1968503937007874" footer="0.2755905511811024"/>
  <pageSetup fitToHeight="1" fitToWidth="1" horizontalDpi="300" verticalDpi="300" orientation="portrait" paperSize="9" scale="7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18">
    <pageSetUpPr fitToPage="1"/>
  </sheetPr>
  <dimension ref="A1:S52"/>
  <sheetViews>
    <sheetView zoomScalePageLayoutView="0" workbookViewId="0" topLeftCell="A1">
      <selection activeCell="N3" sqref="N3"/>
    </sheetView>
  </sheetViews>
  <sheetFormatPr defaultColWidth="11.421875" defaultRowHeight="12.75"/>
  <cols>
    <col min="1" max="1" width="3.7109375" style="24" customWidth="1"/>
    <col min="2" max="2" width="20.57421875" style="24" customWidth="1"/>
    <col min="3" max="3" width="7.421875" style="69" bestFit="1" customWidth="1"/>
    <col min="4" max="4" width="3.00390625" style="70" bestFit="1" customWidth="1"/>
    <col min="5" max="5" width="23.7109375" style="24" customWidth="1"/>
    <col min="6" max="6" width="6.421875" style="27" customWidth="1"/>
    <col min="7" max="7" width="1.7109375" style="24" customWidth="1"/>
    <col min="8" max="8" width="2.7109375" style="71" customWidth="1"/>
    <col min="9" max="9" width="23.00390625" style="24" customWidth="1"/>
    <col min="10" max="10" width="6.421875" style="27" customWidth="1"/>
    <col min="11" max="11" width="1.7109375" style="24" customWidth="1"/>
    <col min="12" max="12" width="2.140625" style="71" customWidth="1"/>
    <col min="13" max="13" width="23.7109375" style="24" customWidth="1"/>
    <col min="14" max="14" width="6.00390625" style="27" customWidth="1"/>
    <col min="15" max="15" width="2.140625" style="71" customWidth="1"/>
    <col min="16" max="16" width="1.7109375" style="24" customWidth="1"/>
    <col min="17" max="17" width="0.71875" style="24" customWidth="1"/>
    <col min="18" max="18" width="0.85546875" style="24" customWidth="1"/>
    <col min="19" max="16384" width="11.421875" style="24" customWidth="1"/>
  </cols>
  <sheetData>
    <row r="1" spans="1:19" ht="27.75" customHeight="1" thickBot="1" thickTop="1">
      <c r="A1" s="16"/>
      <c r="B1" s="16"/>
      <c r="C1" s="17"/>
      <c r="D1" s="18"/>
      <c r="E1" s="19" t="s">
        <v>649</v>
      </c>
      <c r="F1" s="20" t="s">
        <v>650</v>
      </c>
      <c r="G1" s="113" t="s">
        <v>665</v>
      </c>
      <c r="H1" s="113"/>
      <c r="I1" s="113"/>
      <c r="J1" s="21" t="s">
        <v>651</v>
      </c>
      <c r="K1" s="16"/>
      <c r="L1" s="22"/>
      <c r="M1" s="16" t="s">
        <v>652</v>
      </c>
      <c r="N1" s="23">
        <v>1</v>
      </c>
      <c r="O1" s="22"/>
      <c r="P1" s="16"/>
      <c r="Q1" s="16"/>
      <c r="R1" s="16"/>
      <c r="S1" s="16"/>
    </row>
    <row r="2" spans="1:19" ht="15" customHeight="1" thickBot="1" thickTop="1">
      <c r="A2" s="25" t="s">
        <v>653</v>
      </c>
      <c r="B2" s="25" t="s">
        <v>3</v>
      </c>
      <c r="C2" s="25" t="s">
        <v>654</v>
      </c>
      <c r="D2" s="18"/>
      <c r="E2" s="16" t="s">
        <v>655</v>
      </c>
      <c r="F2" s="23">
        <v>1</v>
      </c>
      <c r="G2" s="17"/>
      <c r="H2" s="26"/>
      <c r="I2" s="16" t="s">
        <v>655</v>
      </c>
      <c r="J2" s="23">
        <v>1</v>
      </c>
      <c r="K2" s="17"/>
      <c r="L2" s="26"/>
      <c r="M2" s="25" t="s">
        <v>656</v>
      </c>
      <c r="O2" s="22"/>
      <c r="P2" s="16"/>
      <c r="Q2" s="16"/>
      <c r="R2" s="16"/>
      <c r="S2" s="16"/>
    </row>
    <row r="3" spans="1:19" ht="30.75" customHeight="1" thickBot="1" thickTop="1">
      <c r="A3" s="25">
        <v>1</v>
      </c>
      <c r="B3" s="101" t="s">
        <v>216</v>
      </c>
      <c r="C3" s="29"/>
      <c r="D3" s="18"/>
      <c r="E3" s="16"/>
      <c r="F3" s="30"/>
      <c r="G3" s="16"/>
      <c r="H3" s="22"/>
      <c r="I3" s="16"/>
      <c r="J3" s="16"/>
      <c r="K3" s="31"/>
      <c r="L3" s="32"/>
      <c r="M3" s="33" t="str">
        <f>IF(Podium=1,IF(N18&gt;N19,M18,M19),"")</f>
        <v>BOURNOT SALOME</v>
      </c>
      <c r="N3" s="34">
        <v>1</v>
      </c>
      <c r="O3" s="22"/>
      <c r="P3" s="16"/>
      <c r="Q3" s="16"/>
      <c r="R3" s="16"/>
      <c r="S3" s="16"/>
    </row>
    <row r="4" spans="1:19" ht="30.75" customHeight="1" thickBot="1" thickTop="1">
      <c r="A4" s="25">
        <v>2</v>
      </c>
      <c r="B4" s="101" t="s">
        <v>223</v>
      </c>
      <c r="C4" s="29"/>
      <c r="D4" s="18">
        <v>12</v>
      </c>
      <c r="E4" s="35">
        <f>B14</f>
        <v>0</v>
      </c>
      <c r="F4" s="36"/>
      <c r="G4" s="16"/>
      <c r="H4" s="22"/>
      <c r="I4" s="16"/>
      <c r="J4" s="21"/>
      <c r="K4" s="31"/>
      <c r="L4" s="32"/>
      <c r="M4" s="33" t="str">
        <f>IF(Podium=1,IF(N18&lt;N19,M18,M19),"")</f>
        <v>BAUDIN LOLA</v>
      </c>
      <c r="N4" s="34">
        <v>2</v>
      </c>
      <c r="O4" s="22"/>
      <c r="P4" s="16"/>
      <c r="Q4" s="16"/>
      <c r="R4" s="16"/>
      <c r="S4" s="16"/>
    </row>
    <row r="5" spans="1:19" ht="30.75" customHeight="1" thickBot="1">
      <c r="A5" s="25">
        <v>3</v>
      </c>
      <c r="B5" s="101" t="s">
        <v>230</v>
      </c>
      <c r="C5" s="29"/>
      <c r="D5" s="37">
        <v>5</v>
      </c>
      <c r="E5" s="38" t="str">
        <f>B7</f>
        <v>GATELIER SOPHIE</v>
      </c>
      <c r="F5" s="39"/>
      <c r="G5" s="40"/>
      <c r="H5" s="22"/>
      <c r="I5" s="16"/>
      <c r="J5" s="30"/>
      <c r="K5" s="16"/>
      <c r="L5" s="22"/>
      <c r="M5" s="33" t="str">
        <f>IF(Podium=1,IF(N22&gt;N23,M22,M23),"")</f>
        <v>CHAIR ADELE</v>
      </c>
      <c r="N5" s="34">
        <v>3</v>
      </c>
      <c r="O5" s="22"/>
      <c r="P5" s="16"/>
      <c r="Q5" s="16"/>
      <c r="R5" s="16"/>
      <c r="S5" s="16"/>
    </row>
    <row r="6" spans="1:19" ht="30.75" customHeight="1" thickBot="1" thickTop="1">
      <c r="A6" s="25">
        <v>4</v>
      </c>
      <c r="B6" s="101" t="s">
        <v>209</v>
      </c>
      <c r="C6" s="29"/>
      <c r="D6" s="18"/>
      <c r="E6" s="41" t="s">
        <v>657</v>
      </c>
      <c r="F6" s="30"/>
      <c r="G6" s="16"/>
      <c r="H6" s="42">
        <v>5</v>
      </c>
      <c r="I6" s="35" t="str">
        <f>IF(Tour1=1,IF(F4&gt;F5,E4,E5),"")</f>
        <v>GATELIER SOPHIE</v>
      </c>
      <c r="J6" s="36">
        <v>0</v>
      </c>
      <c r="K6" s="16"/>
      <c r="L6" s="22"/>
      <c r="M6" s="16"/>
      <c r="N6" s="30"/>
      <c r="O6" s="22"/>
      <c r="P6" s="16"/>
      <c r="Q6" s="16"/>
      <c r="R6" s="16"/>
      <c r="S6" s="16"/>
    </row>
    <row r="7" spans="1:19" ht="30.75" customHeight="1" thickBot="1">
      <c r="A7" s="25">
        <v>5</v>
      </c>
      <c r="B7" s="101" t="s">
        <v>237</v>
      </c>
      <c r="C7" s="29"/>
      <c r="D7" s="18"/>
      <c r="E7" s="16"/>
      <c r="F7" s="30"/>
      <c r="G7" s="43"/>
      <c r="H7" s="44">
        <v>4</v>
      </c>
      <c r="I7" s="38" t="str">
        <f>IF(Tour1=1,IF(F8&gt;F9,E8,E9),"")</f>
        <v>BAUDIN LOLA</v>
      </c>
      <c r="J7" s="39">
        <v>6</v>
      </c>
      <c r="K7" s="40"/>
      <c r="L7" s="22"/>
      <c r="M7" s="16"/>
      <c r="N7" s="30" t="s">
        <v>658</v>
      </c>
      <c r="O7" s="22"/>
      <c r="P7" s="16"/>
      <c r="Q7" s="16"/>
      <c r="R7" s="16"/>
      <c r="S7" s="16"/>
    </row>
    <row r="8" spans="1:19" ht="30.75" customHeight="1" thickBot="1" thickTop="1">
      <c r="A8" s="25">
        <v>6</v>
      </c>
      <c r="B8" s="101" t="s">
        <v>244</v>
      </c>
      <c r="C8" s="29"/>
      <c r="D8" s="18">
        <v>13</v>
      </c>
      <c r="E8" s="35">
        <f>B15</f>
        <v>0</v>
      </c>
      <c r="F8" s="36"/>
      <c r="G8" s="45"/>
      <c r="H8" s="22"/>
      <c r="I8" s="41" t="s">
        <v>677</v>
      </c>
      <c r="J8" s="30"/>
      <c r="K8" s="43"/>
      <c r="L8" s="22"/>
      <c r="M8" s="16" t="s">
        <v>655</v>
      </c>
      <c r="N8" s="23">
        <v>1</v>
      </c>
      <c r="O8" s="22"/>
      <c r="P8" s="16"/>
      <c r="Q8" s="16"/>
      <c r="R8" s="16"/>
      <c r="S8" s="16"/>
    </row>
    <row r="9" spans="1:19" ht="30.75" customHeight="1" thickBot="1">
      <c r="A9" s="25">
        <v>7</v>
      </c>
      <c r="B9" s="101" t="s">
        <v>695</v>
      </c>
      <c r="C9" s="29"/>
      <c r="D9" s="37">
        <v>4</v>
      </c>
      <c r="E9" s="38" t="str">
        <f>B6</f>
        <v>BAUDIN LOLA</v>
      </c>
      <c r="F9" s="39"/>
      <c r="G9" s="16"/>
      <c r="H9" s="22"/>
      <c r="I9" s="16"/>
      <c r="J9" s="30"/>
      <c r="K9" s="43"/>
      <c r="L9" s="22"/>
      <c r="M9" s="46"/>
      <c r="N9" s="30"/>
      <c r="O9" s="22"/>
      <c r="P9" s="16"/>
      <c r="Q9" s="16"/>
      <c r="R9" s="16"/>
      <c r="S9" s="16"/>
    </row>
    <row r="10" spans="1:19" ht="30.75" customHeight="1" thickBot="1" thickTop="1">
      <c r="A10" s="25">
        <v>8</v>
      </c>
      <c r="B10" s="28"/>
      <c r="C10" s="29"/>
      <c r="D10" s="18"/>
      <c r="E10" s="41" t="s">
        <v>659</v>
      </c>
      <c r="F10" s="30"/>
      <c r="G10" s="16"/>
      <c r="H10" s="22"/>
      <c r="I10" s="16"/>
      <c r="J10" s="30"/>
      <c r="K10" s="16"/>
      <c r="L10" s="42">
        <v>4</v>
      </c>
      <c r="M10" s="35" t="str">
        <f>IF(Tour2=1,IF(J6&gt;J7,I6,I7),"")</f>
        <v>BAUDIN LOLA</v>
      </c>
      <c r="N10" s="36">
        <v>6</v>
      </c>
      <c r="O10" s="22"/>
      <c r="P10" s="16"/>
      <c r="Q10" s="16"/>
      <c r="R10" s="16"/>
      <c r="S10" s="16"/>
    </row>
    <row r="11" spans="1:19" ht="30.75" customHeight="1" thickBot="1">
      <c r="A11" s="25">
        <v>9</v>
      </c>
      <c r="B11" s="28"/>
      <c r="C11" s="29"/>
      <c r="D11" s="18"/>
      <c r="E11" s="16"/>
      <c r="F11" s="30"/>
      <c r="G11" s="16"/>
      <c r="H11" s="22"/>
      <c r="I11" s="16"/>
      <c r="J11" s="30"/>
      <c r="K11" s="43"/>
      <c r="L11" s="44">
        <v>1</v>
      </c>
      <c r="M11" s="38" t="str">
        <f>IF(Tour2=1,IF(J14&gt;J15,I14,I15),"")</f>
        <v>ZOUAGHA AMINA</v>
      </c>
      <c r="N11" s="39">
        <v>0</v>
      </c>
      <c r="O11" s="47"/>
      <c r="P11" s="16"/>
      <c r="Q11" s="16"/>
      <c r="R11" s="16"/>
      <c r="S11" s="16"/>
    </row>
    <row r="12" spans="1:19" ht="30.75" customHeight="1" thickBot="1" thickTop="1">
      <c r="A12" s="25">
        <v>10</v>
      </c>
      <c r="B12" s="28"/>
      <c r="C12" s="29"/>
      <c r="D12" s="18">
        <v>9</v>
      </c>
      <c r="E12" s="35">
        <f>B11</f>
        <v>0</v>
      </c>
      <c r="F12" s="36"/>
      <c r="G12" s="16"/>
      <c r="H12" s="22"/>
      <c r="I12" s="16"/>
      <c r="J12" s="30"/>
      <c r="K12" s="43"/>
      <c r="L12" s="22"/>
      <c r="M12" s="41" t="s">
        <v>678</v>
      </c>
      <c r="N12" s="30"/>
      <c r="O12" s="48"/>
      <c r="P12" s="16"/>
      <c r="Q12" s="16"/>
      <c r="R12" s="16"/>
      <c r="S12" s="16"/>
    </row>
    <row r="13" spans="1:19" ht="30.75" customHeight="1" thickBot="1">
      <c r="A13" s="25">
        <v>11</v>
      </c>
      <c r="B13" s="28"/>
      <c r="C13" s="29"/>
      <c r="D13" s="37">
        <v>8</v>
      </c>
      <c r="E13" s="38">
        <f>B10</f>
        <v>0</v>
      </c>
      <c r="F13" s="39"/>
      <c r="G13" s="40"/>
      <c r="H13" s="22"/>
      <c r="I13" s="16"/>
      <c r="J13" s="30"/>
      <c r="K13" s="43"/>
      <c r="L13" s="22"/>
      <c r="M13" s="16"/>
      <c r="N13" s="30"/>
      <c r="O13" s="48"/>
      <c r="P13" s="16"/>
      <c r="Q13" s="16"/>
      <c r="R13" s="16"/>
      <c r="S13" s="16"/>
    </row>
    <row r="14" spans="1:19" ht="30.75" customHeight="1" thickBot="1" thickTop="1">
      <c r="A14" s="25">
        <v>12</v>
      </c>
      <c r="B14" s="49"/>
      <c r="C14" s="50"/>
      <c r="D14" s="18"/>
      <c r="E14" s="41" t="s">
        <v>657</v>
      </c>
      <c r="F14" s="30"/>
      <c r="G14" s="16"/>
      <c r="H14" s="42">
        <v>8</v>
      </c>
      <c r="I14" s="35">
        <f>IF(Tour1=1,IF(F12&gt;F13,E12,E13),"")</f>
        <v>0</v>
      </c>
      <c r="J14" s="36">
        <v>0</v>
      </c>
      <c r="K14" s="45"/>
      <c r="L14" s="22"/>
      <c r="M14" s="16"/>
      <c r="N14" s="30"/>
      <c r="O14" s="48"/>
      <c r="P14" s="16"/>
      <c r="Q14" s="16"/>
      <c r="R14" s="16"/>
      <c r="S14" s="16"/>
    </row>
    <row r="15" spans="1:19" ht="30.75" customHeight="1" thickBot="1">
      <c r="A15" s="25">
        <v>13</v>
      </c>
      <c r="B15" s="51"/>
      <c r="C15" s="50"/>
      <c r="D15" s="18"/>
      <c r="E15" s="16"/>
      <c r="F15" s="30"/>
      <c r="G15" s="43"/>
      <c r="H15" s="44">
        <v>1</v>
      </c>
      <c r="I15" s="38" t="str">
        <f>IF(Tour1=1,IF(F16&gt;F17,E16,E17),"")</f>
        <v>ZOUAGHA AMINA</v>
      </c>
      <c r="J15" s="39">
        <v>6</v>
      </c>
      <c r="K15" s="16"/>
      <c r="L15" s="22"/>
      <c r="M15" s="16"/>
      <c r="N15" s="30"/>
      <c r="O15" s="48"/>
      <c r="P15" s="16"/>
      <c r="Q15" s="16"/>
      <c r="R15" s="16"/>
      <c r="S15" s="16"/>
    </row>
    <row r="16" spans="1:19" ht="30.75" customHeight="1" thickBot="1" thickTop="1">
      <c r="A16" s="25">
        <v>14</v>
      </c>
      <c r="B16" s="51"/>
      <c r="C16" s="50"/>
      <c r="D16" s="18">
        <v>16</v>
      </c>
      <c r="E16" s="35">
        <f>B18</f>
        <v>0</v>
      </c>
      <c r="F16" s="36"/>
      <c r="G16" s="45"/>
      <c r="H16" s="22"/>
      <c r="I16" s="41" t="s">
        <v>678</v>
      </c>
      <c r="J16" s="30"/>
      <c r="K16" s="16"/>
      <c r="L16" s="22"/>
      <c r="M16" s="16"/>
      <c r="N16" s="30"/>
      <c r="O16" s="48"/>
      <c r="P16" s="16"/>
      <c r="Q16" s="16"/>
      <c r="R16" s="16"/>
      <c r="S16" s="16"/>
    </row>
    <row r="17" spans="1:19" ht="30.75" customHeight="1" thickBot="1">
      <c r="A17" s="25">
        <v>15</v>
      </c>
      <c r="B17" s="51"/>
      <c r="C17" s="50"/>
      <c r="D17" s="37">
        <v>1</v>
      </c>
      <c r="E17" s="38" t="str">
        <f>B3</f>
        <v>ZOUAGHA AMINA</v>
      </c>
      <c r="F17" s="39"/>
      <c r="G17" s="16"/>
      <c r="H17" s="22"/>
      <c r="I17" s="16"/>
      <c r="J17" s="30"/>
      <c r="K17" s="16"/>
      <c r="L17" s="22"/>
      <c r="M17" s="46" t="s">
        <v>660</v>
      </c>
      <c r="N17" s="30"/>
      <c r="O17" s="48"/>
      <c r="P17" s="16"/>
      <c r="Q17" s="16"/>
      <c r="R17" s="16"/>
      <c r="S17" s="16"/>
    </row>
    <row r="18" spans="1:19" ht="30.75" customHeight="1" thickBot="1" thickTop="1">
      <c r="A18" s="25">
        <v>16</v>
      </c>
      <c r="B18" s="51"/>
      <c r="C18" s="50"/>
      <c r="D18" s="18"/>
      <c r="E18" s="52" t="s">
        <v>659</v>
      </c>
      <c r="F18" s="53"/>
      <c r="G18" s="54"/>
      <c r="H18" s="55"/>
      <c r="I18" s="54"/>
      <c r="J18" s="30"/>
      <c r="K18" s="16"/>
      <c r="L18" s="22"/>
      <c r="M18" s="35" t="str">
        <f>IF(Tour3=1,IF(N10&gt;N11,M10,M11),"")</f>
        <v>BAUDIN LOLA</v>
      </c>
      <c r="N18" s="36">
        <v>0</v>
      </c>
      <c r="O18" s="56">
        <v>1</v>
      </c>
      <c r="P18" s="57"/>
      <c r="Q18" s="16"/>
      <c r="R18" s="16"/>
      <c r="S18" s="16"/>
    </row>
    <row r="19" spans="1:19" ht="30.75" customHeight="1" thickBot="1">
      <c r="A19" s="25"/>
      <c r="B19" s="51"/>
      <c r="C19" s="58"/>
      <c r="D19" s="18"/>
      <c r="E19" s="59"/>
      <c r="F19" s="60"/>
      <c r="G19" s="59"/>
      <c r="H19" s="61"/>
      <c r="I19" s="59"/>
      <c r="J19" s="30"/>
      <c r="K19" s="16"/>
      <c r="L19" s="22"/>
      <c r="M19" s="38" t="str">
        <f>IF(Tour3=1,IF(N26&gt;N27,M26,M27),"")</f>
        <v>BOURNOT SALOME</v>
      </c>
      <c r="N19" s="39">
        <v>6</v>
      </c>
      <c r="O19" s="62">
        <v>2</v>
      </c>
      <c r="P19" s="57"/>
      <c r="Q19" s="16"/>
      <c r="R19" s="16"/>
      <c r="S19" s="16"/>
    </row>
    <row r="20" spans="1:19" ht="30.75" customHeight="1" thickBot="1" thickTop="1">
      <c r="A20" s="25"/>
      <c r="B20" s="51"/>
      <c r="C20" s="50"/>
      <c r="D20" s="18">
        <v>2</v>
      </c>
      <c r="E20" s="35" t="str">
        <f>B4</f>
        <v>CHAIR ADELE</v>
      </c>
      <c r="F20" s="36">
        <v>1</v>
      </c>
      <c r="G20" s="16"/>
      <c r="H20" s="22"/>
      <c r="I20" s="16"/>
      <c r="J20" s="30"/>
      <c r="K20" s="16"/>
      <c r="L20" s="22"/>
      <c r="M20" s="41" t="s">
        <v>679</v>
      </c>
      <c r="N20" s="30"/>
      <c r="O20" s="48"/>
      <c r="P20" s="16"/>
      <c r="Q20" s="16"/>
      <c r="R20" s="16"/>
      <c r="S20" s="16"/>
    </row>
    <row r="21" spans="1:19" ht="30.75" customHeight="1" thickBot="1">
      <c r="A21" s="25"/>
      <c r="B21" s="51"/>
      <c r="C21" s="50"/>
      <c r="D21" s="37">
        <v>15</v>
      </c>
      <c r="E21" s="38">
        <f>B17</f>
        <v>0</v>
      </c>
      <c r="F21" s="39"/>
      <c r="G21" s="40"/>
      <c r="H21" s="22"/>
      <c r="I21" s="16"/>
      <c r="J21" s="30"/>
      <c r="K21" s="16"/>
      <c r="L21" s="22"/>
      <c r="M21" s="17" t="s">
        <v>661</v>
      </c>
      <c r="N21" s="30"/>
      <c r="O21" s="48"/>
      <c r="P21" s="16"/>
      <c r="Q21" s="16"/>
      <c r="R21" s="16"/>
      <c r="S21" s="16"/>
    </row>
    <row r="22" spans="1:19" ht="30.75" customHeight="1" thickBot="1" thickTop="1">
      <c r="A22" s="25"/>
      <c r="B22" s="51"/>
      <c r="C22" s="50"/>
      <c r="D22" s="18"/>
      <c r="E22" s="41" t="s">
        <v>659</v>
      </c>
      <c r="F22" s="30"/>
      <c r="G22" s="16"/>
      <c r="H22" s="42">
        <v>2</v>
      </c>
      <c r="I22" s="35" t="str">
        <f>IF(Tour1=1,IF(F21&lt;F20,E20,E21),"")</f>
        <v>CHAIR ADELE</v>
      </c>
      <c r="J22" s="36">
        <v>6</v>
      </c>
      <c r="K22" s="16"/>
      <c r="L22" s="22"/>
      <c r="M22" s="35" t="str">
        <f>IF(Tour3=1,IF(N10&lt;N11,M10,M11),"")</f>
        <v>ZOUAGHA AMINA</v>
      </c>
      <c r="N22" s="36">
        <v>0</v>
      </c>
      <c r="O22" s="48"/>
      <c r="P22" s="16"/>
      <c r="Q22" s="16"/>
      <c r="R22" s="16"/>
      <c r="S22" s="16"/>
    </row>
    <row r="23" spans="1:19" ht="30.75" customHeight="1" thickBot="1">
      <c r="A23" s="25"/>
      <c r="B23" s="51"/>
      <c r="C23" s="50"/>
      <c r="D23" s="18"/>
      <c r="E23" s="16"/>
      <c r="F23" s="30"/>
      <c r="G23" s="43"/>
      <c r="H23" s="44">
        <v>7</v>
      </c>
      <c r="I23" s="38" t="str">
        <f>IF(Tour1=1,IF(F24&gt;F25,E24,E25),"")</f>
        <v>HERVET CLAIRE</v>
      </c>
      <c r="J23" s="39">
        <v>0</v>
      </c>
      <c r="K23" s="40"/>
      <c r="L23" s="22"/>
      <c r="M23" s="38" t="str">
        <f>IF(Tour3=1,IF(N26&lt;N27,M26,M27),"")</f>
        <v>CHAIR ADELE</v>
      </c>
      <c r="N23" s="39">
        <v>6</v>
      </c>
      <c r="O23" s="48"/>
      <c r="P23" s="16"/>
      <c r="Q23" s="16"/>
      <c r="R23" s="16"/>
      <c r="S23" s="16"/>
    </row>
    <row r="24" spans="1:19" ht="30.75" customHeight="1" thickBot="1" thickTop="1">
      <c r="A24" s="25"/>
      <c r="B24" s="51"/>
      <c r="C24" s="50"/>
      <c r="D24" s="18">
        <v>7</v>
      </c>
      <c r="E24" s="35" t="str">
        <f>B9</f>
        <v>HERVET CLAIRE</v>
      </c>
      <c r="F24" s="36">
        <v>6</v>
      </c>
      <c r="G24" s="45"/>
      <c r="H24" s="22"/>
      <c r="I24" s="41" t="s">
        <v>679</v>
      </c>
      <c r="J24" s="30"/>
      <c r="K24" s="43"/>
      <c r="L24" s="22"/>
      <c r="M24" s="41" t="s">
        <v>678</v>
      </c>
      <c r="N24" s="63"/>
      <c r="O24" s="48"/>
      <c r="P24" s="16"/>
      <c r="Q24" s="16"/>
      <c r="R24" s="16"/>
      <c r="S24" s="16"/>
    </row>
    <row r="25" spans="1:19" ht="30.75" customHeight="1" thickBot="1">
      <c r="A25" s="25"/>
      <c r="B25" s="51"/>
      <c r="C25" s="50"/>
      <c r="D25" s="37">
        <v>10</v>
      </c>
      <c r="E25" s="38">
        <f>B12</f>
        <v>0</v>
      </c>
      <c r="F25" s="39"/>
      <c r="G25" s="16"/>
      <c r="H25" s="22"/>
      <c r="I25" s="16"/>
      <c r="J25" s="30"/>
      <c r="K25" s="43"/>
      <c r="L25" s="22"/>
      <c r="M25" s="46"/>
      <c r="N25" s="30"/>
      <c r="O25" s="48"/>
      <c r="P25" s="16"/>
      <c r="Q25" s="16"/>
      <c r="R25" s="16"/>
      <c r="S25" s="16"/>
    </row>
    <row r="26" spans="1:19" ht="30.75" customHeight="1" thickBot="1" thickTop="1">
      <c r="A26" s="25"/>
      <c r="B26" s="64"/>
      <c r="C26" s="17"/>
      <c r="D26" s="18"/>
      <c r="E26" s="41" t="s">
        <v>657</v>
      </c>
      <c r="F26" s="30"/>
      <c r="G26" s="16"/>
      <c r="H26" s="22"/>
      <c r="I26" s="16"/>
      <c r="J26" s="30"/>
      <c r="K26" s="16"/>
      <c r="L26" s="42">
        <v>2</v>
      </c>
      <c r="M26" s="35" t="str">
        <f>IF(Tour2=1,IF(J22&gt;J23,I22,I23),"")</f>
        <v>CHAIR ADELE</v>
      </c>
      <c r="N26" s="36">
        <v>3</v>
      </c>
      <c r="O26" s="65"/>
      <c r="P26" s="16"/>
      <c r="Q26" s="16"/>
      <c r="R26" s="16"/>
      <c r="S26" s="16"/>
    </row>
    <row r="27" spans="1:19" ht="30.75" customHeight="1" thickBot="1">
      <c r="A27" s="25"/>
      <c r="B27" s="64"/>
      <c r="C27" s="17"/>
      <c r="D27" s="18"/>
      <c r="E27" s="16"/>
      <c r="F27" s="30"/>
      <c r="G27" s="16"/>
      <c r="H27" s="22"/>
      <c r="I27" s="16"/>
      <c r="J27" s="30"/>
      <c r="K27" s="43"/>
      <c r="L27" s="44">
        <v>3</v>
      </c>
      <c r="M27" s="38" t="str">
        <f>IF(Tour2=1,IF(J30&gt;J31,I30,I31),"")</f>
        <v>BOURNOT SALOME</v>
      </c>
      <c r="N27" s="39">
        <v>7</v>
      </c>
      <c r="O27" s="22"/>
      <c r="P27" s="16"/>
      <c r="Q27" s="16"/>
      <c r="R27" s="16"/>
      <c r="S27" s="16"/>
    </row>
    <row r="28" spans="1:19" ht="30.75" customHeight="1" thickBot="1" thickTop="1">
      <c r="A28" s="25"/>
      <c r="B28" s="64"/>
      <c r="C28" s="17"/>
      <c r="D28" s="18">
        <v>3</v>
      </c>
      <c r="E28" s="35" t="str">
        <f>B5</f>
        <v>BOURNOT SALOME</v>
      </c>
      <c r="F28" s="36">
        <v>1</v>
      </c>
      <c r="G28" s="16"/>
      <c r="H28" s="22"/>
      <c r="I28" s="16"/>
      <c r="J28" s="30"/>
      <c r="K28" s="43"/>
      <c r="L28" s="22"/>
      <c r="M28" s="41" t="s">
        <v>679</v>
      </c>
      <c r="N28" s="30"/>
      <c r="O28" s="22"/>
      <c r="P28" s="16"/>
      <c r="Q28" s="16"/>
      <c r="R28" s="16"/>
      <c r="S28" s="16"/>
    </row>
    <row r="29" spans="1:19" ht="30.75" customHeight="1" thickBot="1">
      <c r="A29" s="25"/>
      <c r="B29" s="64"/>
      <c r="C29" s="17"/>
      <c r="D29" s="37">
        <v>14</v>
      </c>
      <c r="E29" s="38">
        <f>B16</f>
        <v>0</v>
      </c>
      <c r="F29" s="39"/>
      <c r="G29" s="40"/>
      <c r="H29" s="22"/>
      <c r="I29" s="16"/>
      <c r="J29" s="30"/>
      <c r="K29" s="43"/>
      <c r="L29" s="22"/>
      <c r="M29" s="16"/>
      <c r="N29" s="30"/>
      <c r="O29" s="22"/>
      <c r="P29" s="16"/>
      <c r="Q29" s="16"/>
      <c r="R29" s="16"/>
      <c r="S29" s="16"/>
    </row>
    <row r="30" spans="1:19" ht="30.75" customHeight="1" thickBot="1" thickTop="1">
      <c r="A30" s="25"/>
      <c r="B30" s="64"/>
      <c r="C30" s="17"/>
      <c r="D30" s="18"/>
      <c r="E30" s="41" t="s">
        <v>659</v>
      </c>
      <c r="F30" s="30"/>
      <c r="G30" s="16"/>
      <c r="H30" s="42">
        <v>3</v>
      </c>
      <c r="I30" s="35" t="str">
        <f>IF(Tour1=1,IF(F28&gt;F29,E28,E29),"")</f>
        <v>BOURNOT SALOME</v>
      </c>
      <c r="J30" s="36">
        <v>6</v>
      </c>
      <c r="K30" s="45"/>
      <c r="L30" s="22"/>
      <c r="M30" s="16"/>
      <c r="N30" s="30"/>
      <c r="O30" s="22"/>
      <c r="P30" s="16"/>
      <c r="Q30" s="16"/>
      <c r="R30" s="16"/>
      <c r="S30" s="16"/>
    </row>
    <row r="31" spans="1:19" ht="30.75" customHeight="1" thickBot="1">
      <c r="A31" s="25"/>
      <c r="B31" s="64"/>
      <c r="C31" s="17"/>
      <c r="D31" s="18"/>
      <c r="E31" s="16"/>
      <c r="F31" s="30"/>
      <c r="G31" s="43"/>
      <c r="H31" s="44">
        <v>6</v>
      </c>
      <c r="I31" s="38" t="str">
        <f>IF(Tour1=1,IF(F32&gt;F33,E32,E33),"")</f>
        <v>POULAIN CHLOE</v>
      </c>
      <c r="J31" s="39">
        <v>2</v>
      </c>
      <c r="K31" s="16"/>
      <c r="L31" s="22"/>
      <c r="M31" s="16"/>
      <c r="N31" s="30"/>
      <c r="O31" s="22"/>
      <c r="P31" s="16"/>
      <c r="Q31" s="16"/>
      <c r="R31" s="16"/>
      <c r="S31" s="16"/>
    </row>
    <row r="32" spans="1:19" ht="30.75" customHeight="1" thickBot="1" thickTop="1">
      <c r="A32" s="25"/>
      <c r="B32" s="64"/>
      <c r="C32" s="17"/>
      <c r="D32" s="18">
        <v>6</v>
      </c>
      <c r="E32" s="35" t="str">
        <f>B8</f>
        <v>POULAIN CHLOE</v>
      </c>
      <c r="F32" s="36">
        <v>6</v>
      </c>
      <c r="G32" s="45"/>
      <c r="H32" s="22"/>
      <c r="I32" s="41" t="s">
        <v>680</v>
      </c>
      <c r="J32" s="30"/>
      <c r="K32" s="16"/>
      <c r="L32" s="22"/>
      <c r="M32" s="16"/>
      <c r="N32" s="30"/>
      <c r="O32" s="22"/>
      <c r="P32" s="16"/>
      <c r="Q32" s="16"/>
      <c r="R32" s="16"/>
      <c r="S32" s="16"/>
    </row>
    <row r="33" spans="1:19" ht="30.75" customHeight="1" thickBot="1">
      <c r="A33" s="25"/>
      <c r="B33" s="64"/>
      <c r="C33" s="17"/>
      <c r="D33" s="37">
        <v>11</v>
      </c>
      <c r="E33" s="38">
        <f>B13</f>
        <v>0</v>
      </c>
      <c r="F33" s="39"/>
      <c r="G33" s="16"/>
      <c r="H33" s="22"/>
      <c r="I33" s="16"/>
      <c r="J33" s="30"/>
      <c r="K33" s="16"/>
      <c r="L33" s="22"/>
      <c r="M33" s="16"/>
      <c r="N33" s="30"/>
      <c r="O33" s="22"/>
      <c r="P33" s="16"/>
      <c r="Q33" s="16"/>
      <c r="R33" s="16"/>
      <c r="S33" s="16"/>
    </row>
    <row r="34" spans="1:19" ht="22.5" customHeight="1" thickTop="1">
      <c r="A34" s="16"/>
      <c r="B34" s="16"/>
      <c r="C34" s="17"/>
      <c r="D34" s="18"/>
      <c r="E34" s="41" t="s">
        <v>657</v>
      </c>
      <c r="F34" s="30"/>
      <c r="G34" s="16"/>
      <c r="H34" s="22"/>
      <c r="I34" s="16"/>
      <c r="J34" s="30"/>
      <c r="K34" s="16"/>
      <c r="L34" s="22"/>
      <c r="M34" s="16"/>
      <c r="N34" s="30"/>
      <c r="O34" s="22"/>
      <c r="P34" s="16"/>
      <c r="Q34" s="16"/>
      <c r="R34" s="16"/>
      <c r="S34" s="16"/>
    </row>
    <row r="35" spans="1:19" s="68" customFormat="1" ht="12.75">
      <c r="A35" s="25"/>
      <c r="B35" s="25"/>
      <c r="C35" s="25"/>
      <c r="D35" s="66"/>
      <c r="E35" s="67" t="s">
        <v>662</v>
      </c>
      <c r="F35" s="34"/>
      <c r="G35" s="25"/>
      <c r="H35" s="66"/>
      <c r="I35" s="67" t="s">
        <v>663</v>
      </c>
      <c r="J35" s="34"/>
      <c r="K35" s="25"/>
      <c r="L35" s="66"/>
      <c r="M35" s="25" t="s">
        <v>664</v>
      </c>
      <c r="N35" s="34"/>
      <c r="O35" s="66"/>
      <c r="P35" s="25"/>
      <c r="Q35" s="25"/>
      <c r="R35" s="25"/>
      <c r="S35" s="25"/>
    </row>
    <row r="36" spans="1:19" ht="12.75">
      <c r="A36" s="16"/>
      <c r="B36" s="16"/>
      <c r="C36" s="17"/>
      <c r="D36" s="18"/>
      <c r="E36" s="16"/>
      <c r="F36" s="30"/>
      <c r="G36" s="16"/>
      <c r="H36" s="22"/>
      <c r="I36" s="16"/>
      <c r="J36" s="30"/>
      <c r="K36" s="16"/>
      <c r="L36" s="22"/>
      <c r="M36" s="16"/>
      <c r="N36" s="30"/>
      <c r="O36" s="22"/>
      <c r="P36" s="16"/>
      <c r="Q36" s="16"/>
      <c r="R36" s="16"/>
      <c r="S36" s="16"/>
    </row>
    <row r="37" spans="1:19" ht="12.75">
      <c r="A37" s="16"/>
      <c r="B37" s="16"/>
      <c r="C37" s="17"/>
      <c r="D37" s="18"/>
      <c r="E37" s="16"/>
      <c r="F37" s="30"/>
      <c r="G37" s="16"/>
      <c r="H37" s="22"/>
      <c r="I37" s="16"/>
      <c r="J37" s="30"/>
      <c r="K37" s="16"/>
      <c r="L37" s="22"/>
      <c r="M37" s="16"/>
      <c r="N37" s="30"/>
      <c r="O37" s="22"/>
      <c r="P37" s="16"/>
      <c r="Q37" s="16"/>
      <c r="R37" s="16"/>
      <c r="S37" s="16"/>
    </row>
    <row r="38" spans="1:19" ht="12.75">
      <c r="A38" s="16"/>
      <c r="B38" s="16"/>
      <c r="C38" s="17"/>
      <c r="D38" s="18"/>
      <c r="E38" s="16"/>
      <c r="F38" s="30"/>
      <c r="G38" s="16"/>
      <c r="H38" s="22"/>
      <c r="I38" s="16"/>
      <c r="J38" s="30"/>
      <c r="K38" s="16"/>
      <c r="L38" s="22"/>
      <c r="M38" s="16"/>
      <c r="N38" s="30"/>
      <c r="O38" s="22"/>
      <c r="P38" s="16"/>
      <c r="Q38" s="16"/>
      <c r="R38" s="16"/>
      <c r="S38" s="16"/>
    </row>
    <row r="39" spans="1:19" ht="12.75">
      <c r="A39" s="16"/>
      <c r="B39" s="16"/>
      <c r="C39" s="17"/>
      <c r="D39" s="18"/>
      <c r="E39" s="16"/>
      <c r="F39" s="30"/>
      <c r="G39" s="16"/>
      <c r="H39" s="22"/>
      <c r="I39" s="16"/>
      <c r="J39" s="30"/>
      <c r="K39" s="16"/>
      <c r="L39" s="22"/>
      <c r="M39" s="16"/>
      <c r="N39" s="30"/>
      <c r="O39" s="22"/>
      <c r="P39" s="16"/>
      <c r="Q39" s="16"/>
      <c r="R39" s="16"/>
      <c r="S39" s="16"/>
    </row>
    <row r="40" spans="1:19" ht="12.75">
      <c r="A40" s="16"/>
      <c r="B40" s="16"/>
      <c r="C40" s="17"/>
      <c r="D40" s="18"/>
      <c r="E40" s="16"/>
      <c r="F40" s="30"/>
      <c r="G40" s="16"/>
      <c r="H40" s="22"/>
      <c r="I40" s="16"/>
      <c r="J40" s="30"/>
      <c r="K40" s="16"/>
      <c r="L40" s="22"/>
      <c r="M40" s="16"/>
      <c r="N40" s="30"/>
      <c r="O40" s="22"/>
      <c r="P40" s="16"/>
      <c r="Q40" s="16"/>
      <c r="R40" s="16"/>
      <c r="S40" s="16"/>
    </row>
    <row r="41" spans="1:19" ht="12.75">
      <c r="A41" s="16"/>
      <c r="B41" s="16"/>
      <c r="C41" s="17"/>
      <c r="D41" s="18"/>
      <c r="E41" s="16"/>
      <c r="F41" s="30"/>
      <c r="G41" s="16"/>
      <c r="H41" s="22"/>
      <c r="I41" s="16"/>
      <c r="J41" s="30"/>
      <c r="K41" s="16"/>
      <c r="L41" s="22"/>
      <c r="M41" s="16"/>
      <c r="N41" s="30"/>
      <c r="O41" s="22"/>
      <c r="P41" s="16"/>
      <c r="Q41" s="16"/>
      <c r="R41" s="16"/>
      <c r="S41" s="16"/>
    </row>
    <row r="42" spans="1:19" ht="12.75">
      <c r="A42" s="16"/>
      <c r="B42" s="16"/>
      <c r="C42" s="17"/>
      <c r="D42" s="18"/>
      <c r="E42" s="16"/>
      <c r="F42" s="30"/>
      <c r="G42" s="16"/>
      <c r="H42" s="22"/>
      <c r="I42" s="16"/>
      <c r="J42" s="30"/>
      <c r="K42" s="16"/>
      <c r="L42" s="22"/>
      <c r="M42" s="16"/>
      <c r="N42" s="30"/>
      <c r="O42" s="22"/>
      <c r="P42" s="16"/>
      <c r="Q42" s="16"/>
      <c r="R42" s="16"/>
      <c r="S42" s="16"/>
    </row>
    <row r="43" spans="1:19" ht="12.75">
      <c r="A43" s="16"/>
      <c r="B43" s="16"/>
      <c r="C43" s="17"/>
      <c r="D43" s="18"/>
      <c r="E43" s="16"/>
      <c r="F43" s="30"/>
      <c r="G43" s="16"/>
      <c r="H43" s="22"/>
      <c r="I43" s="16"/>
      <c r="J43" s="30"/>
      <c r="K43" s="16"/>
      <c r="L43" s="22"/>
      <c r="M43" s="16"/>
      <c r="N43" s="30"/>
      <c r="O43" s="22"/>
      <c r="P43" s="16"/>
      <c r="Q43" s="16"/>
      <c r="R43" s="16"/>
      <c r="S43" s="16"/>
    </row>
    <row r="44" spans="1:19" ht="12.75">
      <c r="A44" s="16"/>
      <c r="B44" s="16"/>
      <c r="C44" s="17"/>
      <c r="D44" s="18"/>
      <c r="E44" s="16"/>
      <c r="F44" s="30"/>
      <c r="G44" s="16"/>
      <c r="H44" s="22"/>
      <c r="I44" s="16"/>
      <c r="J44" s="30"/>
      <c r="K44" s="16"/>
      <c r="L44" s="22"/>
      <c r="M44" s="16"/>
      <c r="N44" s="30"/>
      <c r="O44" s="22"/>
      <c r="P44" s="16"/>
      <c r="Q44" s="16"/>
      <c r="R44" s="16"/>
      <c r="S44" s="16"/>
    </row>
    <row r="45" spans="1:19" ht="12.75">
      <c r="A45" s="16"/>
      <c r="B45" s="16"/>
      <c r="C45" s="17"/>
      <c r="D45" s="18"/>
      <c r="E45" s="16"/>
      <c r="F45" s="30"/>
      <c r="G45" s="16"/>
      <c r="H45" s="22"/>
      <c r="I45" s="16"/>
      <c r="J45" s="30"/>
      <c r="K45" s="16"/>
      <c r="L45" s="22"/>
      <c r="M45" s="16"/>
      <c r="N45" s="30"/>
      <c r="O45" s="22"/>
      <c r="P45" s="16"/>
      <c r="Q45" s="16"/>
      <c r="R45" s="16"/>
      <c r="S45" s="16"/>
    </row>
    <row r="46" spans="1:19" ht="12.75">
      <c r="A46" s="16"/>
      <c r="B46" s="16"/>
      <c r="C46" s="17"/>
      <c r="D46" s="18"/>
      <c r="E46" s="16"/>
      <c r="F46" s="30"/>
      <c r="G46" s="16"/>
      <c r="H46" s="22"/>
      <c r="I46" s="16"/>
      <c r="J46" s="30"/>
      <c r="K46" s="16"/>
      <c r="L46" s="22"/>
      <c r="M46" s="16"/>
      <c r="N46" s="30"/>
      <c r="O46" s="22"/>
      <c r="P46" s="16"/>
      <c r="Q46" s="16"/>
      <c r="R46" s="16"/>
      <c r="S46" s="16"/>
    </row>
    <row r="47" spans="1:19" ht="12.75">
      <c r="A47" s="16"/>
      <c r="B47" s="16"/>
      <c r="C47" s="17"/>
      <c r="D47" s="18"/>
      <c r="E47" s="16"/>
      <c r="F47" s="30"/>
      <c r="G47" s="16"/>
      <c r="H47" s="22"/>
      <c r="I47" s="16"/>
      <c r="J47" s="30"/>
      <c r="K47" s="16"/>
      <c r="L47" s="22"/>
      <c r="M47" s="16"/>
      <c r="N47" s="30"/>
      <c r="O47" s="22"/>
      <c r="P47" s="16"/>
      <c r="Q47" s="16"/>
      <c r="R47" s="16"/>
      <c r="S47" s="16"/>
    </row>
    <row r="48" spans="1:19" ht="12.75">
      <c r="A48" s="16"/>
      <c r="B48" s="16"/>
      <c r="C48" s="17"/>
      <c r="D48" s="18"/>
      <c r="E48" s="16"/>
      <c r="F48" s="30"/>
      <c r="G48" s="16"/>
      <c r="H48" s="22"/>
      <c r="I48" s="16"/>
      <c r="J48" s="30"/>
      <c r="K48" s="16"/>
      <c r="L48" s="22"/>
      <c r="M48" s="16"/>
      <c r="N48" s="30"/>
      <c r="O48" s="22"/>
      <c r="P48" s="16"/>
      <c r="Q48" s="16"/>
      <c r="R48" s="16"/>
      <c r="S48" s="16"/>
    </row>
    <row r="49" spans="1:19" ht="12.75">
      <c r="A49" s="16"/>
      <c r="B49" s="16"/>
      <c r="C49" s="17"/>
      <c r="D49" s="18"/>
      <c r="E49" s="16"/>
      <c r="F49" s="30"/>
      <c r="G49" s="16"/>
      <c r="H49" s="22"/>
      <c r="I49" s="16"/>
      <c r="J49" s="30"/>
      <c r="K49" s="16"/>
      <c r="L49" s="22"/>
      <c r="M49" s="16"/>
      <c r="N49" s="30"/>
      <c r="O49" s="22"/>
      <c r="P49" s="16"/>
      <c r="Q49" s="16"/>
      <c r="R49" s="16"/>
      <c r="S49" s="16"/>
    </row>
    <row r="50" spans="1:19" ht="12.75">
      <c r="A50" s="16"/>
      <c r="B50" s="16"/>
      <c r="C50" s="17"/>
      <c r="D50" s="18"/>
      <c r="E50" s="16"/>
      <c r="F50" s="30"/>
      <c r="G50" s="16"/>
      <c r="H50" s="22"/>
      <c r="I50" s="16"/>
      <c r="J50" s="30"/>
      <c r="K50" s="16"/>
      <c r="L50" s="22"/>
      <c r="M50" s="16"/>
      <c r="N50" s="30"/>
      <c r="O50" s="22"/>
      <c r="P50" s="16"/>
      <c r="Q50" s="16"/>
      <c r="R50" s="16"/>
      <c r="S50" s="16"/>
    </row>
    <row r="51" spans="1:19" ht="12.75">
      <c r="A51" s="16"/>
      <c r="B51" s="16"/>
      <c r="C51" s="17"/>
      <c r="D51" s="18"/>
      <c r="E51" s="16"/>
      <c r="F51" s="30"/>
      <c r="G51" s="16"/>
      <c r="H51" s="22"/>
      <c r="I51" s="16"/>
      <c r="J51" s="30"/>
      <c r="K51" s="16"/>
      <c r="L51" s="22"/>
      <c r="M51" s="16"/>
      <c r="N51" s="30"/>
      <c r="O51" s="22"/>
      <c r="P51" s="16"/>
      <c r="Q51" s="16"/>
      <c r="R51" s="16"/>
      <c r="S51" s="16"/>
    </row>
    <row r="52" spans="1:19" ht="12.75">
      <c r="A52" s="16"/>
      <c r="B52" s="16"/>
      <c r="C52" s="17"/>
      <c r="D52" s="18"/>
      <c r="E52" s="16"/>
      <c r="F52" s="30"/>
      <c r="G52" s="16"/>
      <c r="H52" s="22"/>
      <c r="I52" s="16"/>
      <c r="J52" s="30"/>
      <c r="K52" s="16"/>
      <c r="L52" s="22"/>
      <c r="M52" s="16"/>
      <c r="N52" s="30"/>
      <c r="O52" s="22"/>
      <c r="P52" s="16"/>
      <c r="Q52" s="16"/>
      <c r="R52" s="16"/>
      <c r="S52" s="16"/>
    </row>
  </sheetData>
  <sheetProtection/>
  <mergeCells count="1">
    <mergeCell ref="G1:I1"/>
  </mergeCells>
  <printOptions horizontalCentered="1" verticalCentered="1"/>
  <pageMargins left="0" right="0" top="0" bottom="0" header="0.1968503937007874" footer="0.2755905511811024"/>
  <pageSetup fitToHeight="1" fitToWidth="1" horizontalDpi="300" verticalDpi="300" orientation="portrait" paperSize="9" scale="7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S36"/>
  <sheetViews>
    <sheetView zoomScalePageLayoutView="0" workbookViewId="0" topLeftCell="F10">
      <selection activeCell="Q20" sqref="Q20"/>
    </sheetView>
  </sheetViews>
  <sheetFormatPr defaultColWidth="11.421875" defaultRowHeight="12.75"/>
  <cols>
    <col min="1" max="1" width="3.8515625" style="69" customWidth="1"/>
    <col min="2" max="2" width="20.57421875" style="24" customWidth="1"/>
    <col min="3" max="3" width="7.421875" style="69" bestFit="1" customWidth="1"/>
    <col min="4" max="4" width="4.57421875" style="91" customWidth="1"/>
    <col min="5" max="5" width="22.8515625" style="24" customWidth="1"/>
    <col min="6" max="6" width="6.7109375" style="27" customWidth="1"/>
    <col min="7" max="7" width="3.00390625" style="18" bestFit="1" customWidth="1"/>
    <col min="8" max="8" width="23.7109375" style="24" customWidth="1"/>
    <col min="9" max="9" width="6.421875" style="27" customWidth="1"/>
    <col min="10" max="10" width="1.7109375" style="16" customWidth="1"/>
    <col min="11" max="11" width="2.7109375" style="22" customWidth="1"/>
    <col min="12" max="12" width="23.00390625" style="24" customWidth="1"/>
    <col min="13" max="13" width="6.421875" style="27" customWidth="1"/>
    <col min="14" max="14" width="1.7109375" style="24" customWidth="1"/>
    <col min="15" max="15" width="3.421875" style="71" customWidth="1"/>
    <col min="16" max="16" width="23.7109375" style="24" customWidth="1"/>
    <col min="17" max="17" width="6.00390625" style="27" customWidth="1"/>
    <col min="18" max="18" width="2.140625" style="22" customWidth="1"/>
    <col min="19" max="19" width="1.7109375" style="16" customWidth="1"/>
    <col min="20" max="20" width="0.71875" style="24" customWidth="1"/>
    <col min="21" max="21" width="0.85546875" style="24" customWidth="1"/>
    <col min="22" max="16384" width="11.421875" style="24" customWidth="1"/>
  </cols>
  <sheetData>
    <row r="1" spans="1:17" ht="27.75" customHeight="1" thickBot="1" thickTop="1">
      <c r="A1" s="16"/>
      <c r="B1" s="16"/>
      <c r="C1" s="17"/>
      <c r="D1" s="26"/>
      <c r="E1" s="72"/>
      <c r="F1" s="21" t="s">
        <v>650</v>
      </c>
      <c r="H1" s="73" t="s">
        <v>649</v>
      </c>
      <c r="I1" s="74" t="s">
        <v>651</v>
      </c>
      <c r="J1" s="114" t="s">
        <v>671</v>
      </c>
      <c r="K1" s="115"/>
      <c r="L1" s="116"/>
      <c r="M1" s="21" t="s">
        <v>668</v>
      </c>
      <c r="N1" s="16"/>
      <c r="O1" s="22"/>
      <c r="P1" s="16" t="s">
        <v>652</v>
      </c>
      <c r="Q1" s="23">
        <v>0</v>
      </c>
    </row>
    <row r="2" spans="1:16" ht="15" customHeight="1" thickBot="1" thickTop="1">
      <c r="A2" s="25" t="s">
        <v>653</v>
      </c>
      <c r="B2" s="25" t="s">
        <v>3</v>
      </c>
      <c r="C2" s="25" t="s">
        <v>654</v>
      </c>
      <c r="D2" s="26"/>
      <c r="E2" s="16" t="s">
        <v>655</v>
      </c>
      <c r="F2" s="23">
        <v>1</v>
      </c>
      <c r="H2" s="16" t="s">
        <v>655</v>
      </c>
      <c r="I2" s="23">
        <v>1</v>
      </c>
      <c r="J2" s="17"/>
      <c r="K2" s="26"/>
      <c r="L2" s="16" t="s">
        <v>655</v>
      </c>
      <c r="M2" s="23">
        <v>1</v>
      </c>
      <c r="N2" s="17"/>
      <c r="O2" s="26"/>
      <c r="P2" s="75" t="s">
        <v>656</v>
      </c>
    </row>
    <row r="3" spans="1:17" ht="31.5" customHeight="1" thickBot="1" thickTop="1">
      <c r="A3" s="68">
        <v>1</v>
      </c>
      <c r="B3" s="101" t="s">
        <v>251</v>
      </c>
      <c r="C3" s="29"/>
      <c r="D3" s="76">
        <v>21</v>
      </c>
      <c r="E3" s="77">
        <f>VLOOKUP(D3,matrice,2,)</f>
        <v>0</v>
      </c>
      <c r="F3" s="78"/>
      <c r="H3" s="16"/>
      <c r="I3" s="30"/>
      <c r="L3" s="16"/>
      <c r="M3" s="16"/>
      <c r="N3" s="31"/>
      <c r="O3" s="79">
        <v>1</v>
      </c>
      <c r="P3" s="117">
        <f>IF(Podium=1,IF(Q19&gt;Q18,P19,P18),"")</f>
      </c>
      <c r="Q3" s="117"/>
    </row>
    <row r="4" spans="1:17" ht="31.5" customHeight="1" thickBot="1" thickTop="1">
      <c r="A4" s="68">
        <v>2</v>
      </c>
      <c r="B4" s="101" t="s">
        <v>272</v>
      </c>
      <c r="C4" s="29"/>
      <c r="D4" s="76">
        <v>12</v>
      </c>
      <c r="E4" s="80" t="str">
        <f aca="true" t="shared" si="0" ref="E4:E34">VLOOKUP(D4,matrice,2)</f>
        <v>CARRETO ANTONIN</v>
      </c>
      <c r="F4" s="81"/>
      <c r="G4" s="82">
        <v>12</v>
      </c>
      <c r="H4" s="77" t="str">
        <f>IF(Tour1=1,IF(F3&gt;F4,E3,E4),"")</f>
        <v>CARRETO ANTONIN</v>
      </c>
      <c r="I4" s="78">
        <v>2</v>
      </c>
      <c r="L4" s="16"/>
      <c r="M4" s="21"/>
      <c r="N4" s="31"/>
      <c r="O4" s="79">
        <v>2</v>
      </c>
      <c r="P4" s="117">
        <f>IF(Podium=1,IF(Q18&lt;Q19,P18,P19),"")</f>
      </c>
      <c r="Q4" s="117"/>
    </row>
    <row r="5" spans="1:17" ht="33" customHeight="1" thickBot="1" thickTop="1">
      <c r="A5" s="68">
        <v>3</v>
      </c>
      <c r="B5" s="108" t="s">
        <v>293</v>
      </c>
      <c r="C5" s="29"/>
      <c r="D5" s="76">
        <v>28</v>
      </c>
      <c r="E5" s="77">
        <f t="shared" si="0"/>
        <v>0</v>
      </c>
      <c r="F5" s="78"/>
      <c r="G5" s="83">
        <v>5</v>
      </c>
      <c r="H5" s="80" t="str">
        <f>IF(Tour1=1,IF(F5&gt;F6,E5,E6),"")</f>
        <v>DUTHEIL VINCENT</v>
      </c>
      <c r="I5" s="81">
        <v>6</v>
      </c>
      <c r="J5" s="40"/>
      <c r="L5" s="16"/>
      <c r="M5" s="30"/>
      <c r="N5" s="16"/>
      <c r="O5" s="79">
        <v>3</v>
      </c>
      <c r="P5" s="117">
        <f>IF(Podium=1,IF(Q22&gt;Q23,P22,P23),"")</f>
      </c>
      <c r="Q5" s="117"/>
    </row>
    <row r="6" spans="1:17" ht="31.5" customHeight="1" thickBot="1" thickTop="1">
      <c r="A6" s="68">
        <v>4</v>
      </c>
      <c r="B6" s="101" t="s">
        <v>307</v>
      </c>
      <c r="C6" s="29"/>
      <c r="D6" s="76">
        <v>5</v>
      </c>
      <c r="E6" s="80" t="str">
        <f t="shared" si="0"/>
        <v>DUTHEIL VINCENT</v>
      </c>
      <c r="F6" s="81"/>
      <c r="H6" s="41" t="s">
        <v>677</v>
      </c>
      <c r="I6" s="30"/>
      <c r="K6" s="42">
        <v>5</v>
      </c>
      <c r="L6" s="77" t="str">
        <f>IF(Tour2=1,IF(I4&gt;I5,H4,H5),"")</f>
        <v>DUTHEIL VINCENT</v>
      </c>
      <c r="M6" s="78">
        <v>6</v>
      </c>
      <c r="N6" s="16"/>
      <c r="O6" s="22"/>
      <c r="P6" s="16"/>
      <c r="Q6" s="30" t="s">
        <v>669</v>
      </c>
    </row>
    <row r="7" spans="1:17" ht="31.5" customHeight="1" thickBot="1" thickTop="1">
      <c r="A7" s="68">
        <v>5</v>
      </c>
      <c r="B7" s="101" t="s">
        <v>286</v>
      </c>
      <c r="C7" s="29"/>
      <c r="D7" s="76">
        <v>20</v>
      </c>
      <c r="E7" s="77">
        <f t="shared" si="0"/>
        <v>0</v>
      </c>
      <c r="F7" s="78"/>
      <c r="H7" s="16"/>
      <c r="I7" s="30"/>
      <c r="J7" s="43"/>
      <c r="K7" s="44">
        <v>4</v>
      </c>
      <c r="L7" s="80" t="str">
        <f>IF(Tour2=1,IF(I8&gt;I9,H8,H9),"")</f>
        <v>BOURGEOT MAXIME</v>
      </c>
      <c r="M7" s="81">
        <v>4</v>
      </c>
      <c r="N7" s="40"/>
      <c r="O7" s="22"/>
      <c r="P7" s="16" t="s">
        <v>655</v>
      </c>
      <c r="Q7" s="23">
        <v>1</v>
      </c>
    </row>
    <row r="8" spans="1:15" ht="31.5" customHeight="1" thickBot="1" thickTop="1">
      <c r="A8" s="68">
        <v>6</v>
      </c>
      <c r="B8" s="101" t="s">
        <v>258</v>
      </c>
      <c r="C8" s="29"/>
      <c r="D8" s="76">
        <v>13</v>
      </c>
      <c r="E8" s="80" t="str">
        <f t="shared" si="0"/>
        <v>FRANCHET JULES</v>
      </c>
      <c r="F8" s="81"/>
      <c r="G8" s="82">
        <v>13</v>
      </c>
      <c r="H8" s="77" t="str">
        <f>IF(Tour1=1,IF(F7&gt;F8,E7,E8),"")</f>
        <v>FRANCHET JULES</v>
      </c>
      <c r="I8" s="78">
        <v>0</v>
      </c>
      <c r="J8" s="45"/>
      <c r="L8" s="41" t="s">
        <v>681</v>
      </c>
      <c r="M8" s="30"/>
      <c r="N8" s="43"/>
      <c r="O8" s="22"/>
    </row>
    <row r="9" spans="1:15" ht="31.5" customHeight="1" thickBot="1" thickTop="1">
      <c r="A9" s="68">
        <v>7</v>
      </c>
      <c r="B9" s="101" t="s">
        <v>300</v>
      </c>
      <c r="C9" s="29"/>
      <c r="D9" s="76">
        <v>29</v>
      </c>
      <c r="E9" s="77">
        <f t="shared" si="0"/>
        <v>0</v>
      </c>
      <c r="F9" s="78"/>
      <c r="G9" s="83">
        <v>4</v>
      </c>
      <c r="H9" s="80" t="str">
        <f>IF(Tour1=1,IF(F9&gt;F10,E9,E10),"")</f>
        <v>BOURGEOT MAXIME</v>
      </c>
      <c r="I9" s="81">
        <v>6</v>
      </c>
      <c r="L9" s="16"/>
      <c r="M9" s="30"/>
      <c r="N9" s="43"/>
      <c r="O9" s="22"/>
    </row>
    <row r="10" spans="1:17" ht="31.5" customHeight="1" thickBot="1" thickTop="1">
      <c r="A10" s="68">
        <v>8</v>
      </c>
      <c r="B10" s="101" t="s">
        <v>342</v>
      </c>
      <c r="C10" s="29"/>
      <c r="D10" s="76">
        <v>4</v>
      </c>
      <c r="E10" s="80" t="str">
        <f t="shared" si="0"/>
        <v>BOURGEOT MAXIME</v>
      </c>
      <c r="F10" s="81"/>
      <c r="H10" s="41" t="s">
        <v>678</v>
      </c>
      <c r="I10" s="30"/>
      <c r="L10" s="16"/>
      <c r="M10" s="30"/>
      <c r="N10" s="16"/>
      <c r="O10" s="42">
        <v>4</v>
      </c>
      <c r="P10" s="77" t="str">
        <f>IF(Tour3=1,IF(M6&gt;M7,L6,L7),"")</f>
        <v>DUTHEIL VINCENT</v>
      </c>
      <c r="Q10" s="78">
        <v>4</v>
      </c>
    </row>
    <row r="11" spans="1:18" ht="31.5" customHeight="1" thickBot="1" thickTop="1">
      <c r="A11" s="68">
        <v>9</v>
      </c>
      <c r="B11" s="101" t="s">
        <v>314</v>
      </c>
      <c r="C11" s="29"/>
      <c r="D11" s="76">
        <v>24</v>
      </c>
      <c r="E11" s="77">
        <f t="shared" si="0"/>
        <v>0</v>
      </c>
      <c r="F11" s="78"/>
      <c r="H11" s="16"/>
      <c r="I11" s="30"/>
      <c r="L11" s="16"/>
      <c r="M11" s="30"/>
      <c r="N11" s="43"/>
      <c r="O11" s="44">
        <v>1</v>
      </c>
      <c r="P11" s="80" t="str">
        <f>IF(Tour3=1,IF(M14&gt;M15,L14,L15),"")</f>
        <v>HAIS FLORIAN</v>
      </c>
      <c r="Q11" s="81">
        <v>6</v>
      </c>
      <c r="R11" s="47"/>
    </row>
    <row r="12" spans="1:18" ht="31.5" customHeight="1" thickBot="1" thickTop="1">
      <c r="A12" s="68">
        <v>10</v>
      </c>
      <c r="B12" s="101" t="s">
        <v>335</v>
      </c>
      <c r="C12" s="29"/>
      <c r="D12" s="76">
        <v>9</v>
      </c>
      <c r="E12" s="80" t="str">
        <f t="shared" si="0"/>
        <v>BEVILACQUA GIULIANO</v>
      </c>
      <c r="F12" s="81"/>
      <c r="G12" s="82">
        <v>9</v>
      </c>
      <c r="H12" s="77" t="str">
        <f>IF(Tour1=1,IF(F11&gt;F12,E11,E12),"")</f>
        <v>BEVILACQUA GIULIANO</v>
      </c>
      <c r="I12" s="78">
        <v>2</v>
      </c>
      <c r="L12" s="16"/>
      <c r="M12" s="30"/>
      <c r="N12" s="43"/>
      <c r="O12" s="22"/>
      <c r="P12" s="41" t="s">
        <v>680</v>
      </c>
      <c r="Q12" s="30"/>
      <c r="R12" s="48"/>
    </row>
    <row r="13" spans="1:18" ht="31.5" customHeight="1" thickBot="1" thickTop="1">
      <c r="A13" s="68">
        <v>11</v>
      </c>
      <c r="B13" s="101" t="s">
        <v>349</v>
      </c>
      <c r="C13" s="29"/>
      <c r="D13" s="76">
        <v>25</v>
      </c>
      <c r="E13" s="77">
        <f t="shared" si="0"/>
        <v>0</v>
      </c>
      <c r="F13" s="78"/>
      <c r="G13" s="83">
        <v>8</v>
      </c>
      <c r="H13" s="80" t="str">
        <f>IF(Tour1=1,IF(F13&gt;F14,E13,E14),"")</f>
        <v>BAQQALI NAEL</v>
      </c>
      <c r="I13" s="81">
        <v>6</v>
      </c>
      <c r="J13" s="40"/>
      <c r="L13" s="16"/>
      <c r="M13" s="30"/>
      <c r="N13" s="43"/>
      <c r="O13" s="22"/>
      <c r="P13" s="16"/>
      <c r="Q13" s="30"/>
      <c r="R13" s="48"/>
    </row>
    <row r="14" spans="1:18" ht="31.5" customHeight="1" thickBot="1" thickTop="1">
      <c r="A14" s="68">
        <v>12</v>
      </c>
      <c r="B14" s="101" t="s">
        <v>328</v>
      </c>
      <c r="C14" s="29"/>
      <c r="D14" s="76">
        <v>8</v>
      </c>
      <c r="E14" s="80" t="str">
        <f t="shared" si="0"/>
        <v>BAQQALI NAEL</v>
      </c>
      <c r="F14" s="81"/>
      <c r="H14" s="41" t="s">
        <v>679</v>
      </c>
      <c r="I14" s="30"/>
      <c r="K14" s="42">
        <v>8</v>
      </c>
      <c r="L14" s="35" t="str">
        <f>IF(Tour2=1,IF(I12&gt;I13,H12,H13),"")</f>
        <v>BAQQALI NAEL</v>
      </c>
      <c r="M14" s="36">
        <v>4</v>
      </c>
      <c r="N14" s="45"/>
      <c r="O14" s="22"/>
      <c r="P14" s="16"/>
      <c r="Q14" s="30"/>
      <c r="R14" s="48"/>
    </row>
    <row r="15" spans="1:18" ht="31.5" customHeight="1" thickBot="1" thickTop="1">
      <c r="A15" s="68">
        <v>13</v>
      </c>
      <c r="B15" s="101" t="s">
        <v>265</v>
      </c>
      <c r="C15" s="85"/>
      <c r="D15" s="76">
        <v>17</v>
      </c>
      <c r="E15" s="77">
        <f t="shared" si="0"/>
        <v>0</v>
      </c>
      <c r="F15" s="78"/>
      <c r="H15" s="16"/>
      <c r="I15" s="30"/>
      <c r="J15" s="43"/>
      <c r="K15" s="44">
        <v>1</v>
      </c>
      <c r="L15" s="38" t="str">
        <f>IF(Tour2=1,IF(I16&gt;I17,H16,H17),"")</f>
        <v>HAIS FLORIAN</v>
      </c>
      <c r="M15" s="39">
        <v>6</v>
      </c>
      <c r="N15" s="16"/>
      <c r="O15" s="22"/>
      <c r="P15" s="16"/>
      <c r="Q15" s="30"/>
      <c r="R15" s="48"/>
    </row>
    <row r="16" spans="1:18" ht="31.5" customHeight="1" thickBot="1" thickTop="1">
      <c r="A16" s="68">
        <v>14</v>
      </c>
      <c r="B16" s="101" t="s">
        <v>279</v>
      </c>
      <c r="C16" s="85"/>
      <c r="D16" s="76">
        <v>16</v>
      </c>
      <c r="E16" s="80">
        <f t="shared" si="0"/>
        <v>0</v>
      </c>
      <c r="F16" s="81"/>
      <c r="G16" s="82">
        <v>16</v>
      </c>
      <c r="H16" s="77">
        <f>IF(Tour1=1,IF(F15&gt;F16,E15,E16),"")</f>
        <v>0</v>
      </c>
      <c r="I16" s="78">
        <v>0</v>
      </c>
      <c r="J16" s="45"/>
      <c r="L16" s="41" t="s">
        <v>682</v>
      </c>
      <c r="M16" s="30"/>
      <c r="N16" s="16"/>
      <c r="O16" s="22"/>
      <c r="P16" s="16"/>
      <c r="Q16" s="30"/>
      <c r="R16" s="48"/>
    </row>
    <row r="17" spans="1:18" ht="31.5" customHeight="1" thickBot="1" thickTop="1">
      <c r="A17" s="68">
        <v>15</v>
      </c>
      <c r="B17" s="101" t="s">
        <v>321</v>
      </c>
      <c r="C17" s="85"/>
      <c r="D17" s="76">
        <v>32</v>
      </c>
      <c r="E17" s="77">
        <f t="shared" si="0"/>
        <v>0</v>
      </c>
      <c r="F17" s="78"/>
      <c r="G17" s="83">
        <v>1</v>
      </c>
      <c r="H17" s="80" t="str">
        <f>IF(Tour1=1,IF(F17&gt;F18,E17,E18),"")</f>
        <v>HAIS FLORIAN</v>
      </c>
      <c r="I17" s="81">
        <v>6</v>
      </c>
      <c r="L17" s="16"/>
      <c r="M17" s="30"/>
      <c r="N17" s="16"/>
      <c r="O17" s="22"/>
      <c r="P17" s="46" t="s">
        <v>660</v>
      </c>
      <c r="Q17" s="30"/>
      <c r="R17" s="48"/>
    </row>
    <row r="18" spans="1:19" ht="31.5" customHeight="1" thickBot="1" thickTop="1">
      <c r="A18" s="68">
        <v>16</v>
      </c>
      <c r="B18" s="84"/>
      <c r="C18" s="85"/>
      <c r="D18" s="76">
        <v>1</v>
      </c>
      <c r="E18" s="80" t="str">
        <f t="shared" si="0"/>
        <v>HAIS FLORIAN</v>
      </c>
      <c r="F18" s="81"/>
      <c r="H18" s="52" t="s">
        <v>680</v>
      </c>
      <c r="I18" s="53"/>
      <c r="J18" s="54"/>
      <c r="K18" s="55"/>
      <c r="L18" s="54"/>
      <c r="M18" s="53"/>
      <c r="N18" s="54"/>
      <c r="O18" s="86"/>
      <c r="P18" s="77" t="str">
        <f>IF(Tour4=1,IF(Q10&gt;Q11,P10,P11),"")</f>
        <v>HAIS FLORIAN</v>
      </c>
      <c r="Q18" s="78">
        <v>4</v>
      </c>
      <c r="R18" s="56">
        <v>1</v>
      </c>
      <c r="S18" s="57"/>
    </row>
    <row r="19" spans="1:19" ht="31.5" customHeight="1" thickBot="1" thickTop="1">
      <c r="A19" s="68">
        <v>17</v>
      </c>
      <c r="B19" s="49"/>
      <c r="C19" s="85"/>
      <c r="D19" s="76">
        <v>2</v>
      </c>
      <c r="E19" s="77" t="str">
        <f t="shared" si="0"/>
        <v>COCHUYT VALENTIN</v>
      </c>
      <c r="F19" s="78"/>
      <c r="H19" s="59"/>
      <c r="I19" s="60"/>
      <c r="J19" s="59"/>
      <c r="K19" s="61"/>
      <c r="L19" s="59"/>
      <c r="M19" s="60"/>
      <c r="N19" s="59"/>
      <c r="O19" s="87"/>
      <c r="P19" s="80" t="str">
        <f>IF(Tour4=1,IF(Q27&gt;Q26,P27,P26),"")</f>
        <v>MORCEL MATTEO</v>
      </c>
      <c r="Q19" s="81">
        <v>6</v>
      </c>
      <c r="R19" s="62">
        <v>2</v>
      </c>
      <c r="S19" s="57"/>
    </row>
    <row r="20" spans="1:18" ht="31.5" customHeight="1" thickBot="1" thickTop="1">
      <c r="A20" s="68">
        <v>18</v>
      </c>
      <c r="B20" s="49"/>
      <c r="C20" s="85"/>
      <c r="D20" s="76">
        <v>31</v>
      </c>
      <c r="E20" s="80">
        <f t="shared" si="0"/>
        <v>0</v>
      </c>
      <c r="F20" s="81"/>
      <c r="G20" s="82">
        <v>2</v>
      </c>
      <c r="H20" s="77" t="str">
        <f>IF(Tour1=1,IF(F20&gt;F19,E20,E19),"")</f>
        <v>COCHUYT VALENTIN</v>
      </c>
      <c r="I20" s="78">
        <v>6</v>
      </c>
      <c r="L20" s="16"/>
      <c r="M20" s="30"/>
      <c r="N20" s="16"/>
      <c r="O20" s="22"/>
      <c r="P20" s="41" t="s">
        <v>681</v>
      </c>
      <c r="Q20" s="30"/>
      <c r="R20" s="48"/>
    </row>
    <row r="21" spans="1:18" ht="31.5" customHeight="1" thickBot="1" thickTop="1">
      <c r="A21" s="68">
        <v>19</v>
      </c>
      <c r="B21" s="49"/>
      <c r="C21" s="85"/>
      <c r="D21" s="76">
        <v>15</v>
      </c>
      <c r="E21" s="77" t="str">
        <f t="shared" si="0"/>
        <v>RAYMONT ALEXIS</v>
      </c>
      <c r="F21" s="78"/>
      <c r="G21" s="83">
        <v>15</v>
      </c>
      <c r="H21" s="80" t="str">
        <f>IF(Tour1=1,IF(F22&gt;F21,E22,E21),"")</f>
        <v>RAYMONT ALEXIS</v>
      </c>
      <c r="I21" s="81">
        <v>0</v>
      </c>
      <c r="J21" s="40"/>
      <c r="L21" s="16"/>
      <c r="M21" s="30"/>
      <c r="N21" s="16"/>
      <c r="O21" s="22"/>
      <c r="P21" s="17" t="s">
        <v>661</v>
      </c>
      <c r="Q21" s="30"/>
      <c r="R21" s="48"/>
    </row>
    <row r="22" spans="1:18" ht="31.5" customHeight="1" thickBot="1" thickTop="1">
      <c r="A22" s="68">
        <v>20</v>
      </c>
      <c r="B22" s="49"/>
      <c r="C22" s="85"/>
      <c r="D22" s="76">
        <v>18</v>
      </c>
      <c r="E22" s="80">
        <f t="shared" si="0"/>
        <v>0</v>
      </c>
      <c r="F22" s="81"/>
      <c r="H22" s="41" t="s">
        <v>681</v>
      </c>
      <c r="I22" s="30"/>
      <c r="K22" s="42">
        <v>2</v>
      </c>
      <c r="L22" s="35" t="str">
        <f>IF(Tour2=1,IF(I21&gt;I20,H21,H20),"")</f>
        <v>COCHUYT VALENTIN</v>
      </c>
      <c r="M22" s="36">
        <v>6</v>
      </c>
      <c r="N22" s="16"/>
      <c r="O22" s="22"/>
      <c r="P22" s="77" t="str">
        <f>IF(Tour4=1,IF(Q10&gt;Q11,P11,P10),"")</f>
        <v>DUTHEIL VINCENT</v>
      </c>
      <c r="Q22" s="78">
        <v>0</v>
      </c>
      <c r="R22" s="48"/>
    </row>
    <row r="23" spans="1:18" ht="31.5" customHeight="1" thickBot="1" thickTop="1">
      <c r="A23" s="68">
        <v>21</v>
      </c>
      <c r="B23" s="51"/>
      <c r="C23" s="85"/>
      <c r="D23" s="76">
        <v>7</v>
      </c>
      <c r="E23" s="77" t="str">
        <f t="shared" si="0"/>
        <v>POIRIER LOUKAS</v>
      </c>
      <c r="F23" s="78"/>
      <c r="H23" s="16"/>
      <c r="I23" s="30"/>
      <c r="J23" s="43"/>
      <c r="K23" s="44">
        <v>7</v>
      </c>
      <c r="L23" s="38" t="str">
        <f>IF(Tour2=1,IF(I25&gt;I24,H25,H24),"")</f>
        <v>HATTON BAPTYSTE</v>
      </c>
      <c r="M23" s="39">
        <v>0</v>
      </c>
      <c r="N23" s="40"/>
      <c r="O23" s="22"/>
      <c r="P23" s="80" t="str">
        <f>IF(Tour4=1,IF(Q26&lt;Q27,P26,P27),"")</f>
        <v>COCHUYT VALENTIN</v>
      </c>
      <c r="Q23" s="81">
        <v>6</v>
      </c>
      <c r="R23" s="48"/>
    </row>
    <row r="24" spans="1:18" ht="31.5" customHeight="1" thickBot="1" thickTop="1">
      <c r="A24" s="68">
        <v>22</v>
      </c>
      <c r="B24" s="51"/>
      <c r="C24" s="85"/>
      <c r="D24" s="76">
        <v>26</v>
      </c>
      <c r="E24" s="80">
        <f t="shared" si="0"/>
        <v>0</v>
      </c>
      <c r="F24" s="81"/>
      <c r="G24" s="82">
        <v>7</v>
      </c>
      <c r="H24" s="77" t="str">
        <f>IF(Tour1=1,IF(F24&gt;F23,E24,E23),"")</f>
        <v>POIRIER LOUKAS</v>
      </c>
      <c r="I24" s="78">
        <v>4</v>
      </c>
      <c r="J24" s="45"/>
      <c r="L24" s="41" t="s">
        <v>683</v>
      </c>
      <c r="M24" s="30"/>
      <c r="N24" s="43"/>
      <c r="O24" s="22"/>
      <c r="P24" s="41" t="s">
        <v>680</v>
      </c>
      <c r="Q24" s="63"/>
      <c r="R24" s="48"/>
    </row>
    <row r="25" spans="1:18" ht="31.5" customHeight="1" thickBot="1" thickTop="1">
      <c r="A25" s="68">
        <v>23</v>
      </c>
      <c r="B25" s="51"/>
      <c r="C25" s="85"/>
      <c r="D25" s="76">
        <v>10</v>
      </c>
      <c r="E25" s="77" t="str">
        <f t="shared" si="0"/>
        <v>HATTON BAPTYSTE</v>
      </c>
      <c r="F25" s="78"/>
      <c r="G25" s="83">
        <v>10</v>
      </c>
      <c r="H25" s="80" t="str">
        <f>IF(Tour1=1,IF(F26&gt;F25,E26,E25),"")</f>
        <v>HATTON BAPTYSTE</v>
      </c>
      <c r="I25" s="81">
        <v>6</v>
      </c>
      <c r="L25" s="16"/>
      <c r="M25" s="30"/>
      <c r="N25" s="43"/>
      <c r="O25" s="22"/>
      <c r="P25" s="46"/>
      <c r="Q25" s="30"/>
      <c r="R25" s="48"/>
    </row>
    <row r="26" spans="1:18" ht="31.5" customHeight="1" thickBot="1" thickTop="1">
      <c r="A26" s="68">
        <v>24</v>
      </c>
      <c r="B26" s="51"/>
      <c r="C26" s="85"/>
      <c r="D26" s="76">
        <v>23</v>
      </c>
      <c r="E26" s="80">
        <f t="shared" si="0"/>
        <v>0</v>
      </c>
      <c r="F26" s="81"/>
      <c r="H26" s="41" t="s">
        <v>682</v>
      </c>
      <c r="I26" s="30"/>
      <c r="L26" s="16"/>
      <c r="M26" s="30"/>
      <c r="N26" s="16"/>
      <c r="O26" s="42">
        <v>2</v>
      </c>
      <c r="P26" s="77" t="str">
        <f>IF(Tour3=1,IF(M23&gt;M22,L23,L22),"")</f>
        <v>COCHUYT VALENTIN</v>
      </c>
      <c r="Q26" s="78">
        <v>0</v>
      </c>
      <c r="R26" s="65"/>
    </row>
    <row r="27" spans="1:17" ht="31.5" customHeight="1" thickBot="1" thickTop="1">
      <c r="A27" s="68">
        <v>25</v>
      </c>
      <c r="B27" s="51"/>
      <c r="C27" s="85"/>
      <c r="D27" s="76">
        <v>3</v>
      </c>
      <c r="E27" s="77" t="str">
        <f t="shared" si="0"/>
        <v>RIOU VILLENEUVE VALENTIN</v>
      </c>
      <c r="F27" s="78"/>
      <c r="H27" s="16"/>
      <c r="I27" s="30"/>
      <c r="L27" s="16"/>
      <c r="M27" s="30"/>
      <c r="N27" s="43"/>
      <c r="O27" s="44">
        <v>3</v>
      </c>
      <c r="P27" s="80" t="str">
        <f>IF(Tour3=1,IF(M31&gt;M30,L31,L30),"")</f>
        <v>MORCEL MATTEO</v>
      </c>
      <c r="Q27" s="81">
        <v>6</v>
      </c>
    </row>
    <row r="28" spans="1:17" ht="31.5" customHeight="1" thickBot="1" thickTop="1">
      <c r="A28" s="68">
        <v>26</v>
      </c>
      <c r="B28" s="51"/>
      <c r="C28" s="85"/>
      <c r="D28" s="76">
        <v>30</v>
      </c>
      <c r="E28" s="80">
        <f t="shared" si="0"/>
        <v>0</v>
      </c>
      <c r="F28" s="81"/>
      <c r="G28" s="82">
        <v>3</v>
      </c>
      <c r="H28" s="77" t="str">
        <f>IF(Tour1=1,IF(F28&gt;F27,E28,E27),"")</f>
        <v>RIOU VILLENEUVE VALENTIN</v>
      </c>
      <c r="I28" s="78">
        <v>6</v>
      </c>
      <c r="L28" s="16"/>
      <c r="M28" s="30"/>
      <c r="N28" s="43"/>
      <c r="O28" s="22"/>
      <c r="P28" s="41" t="s">
        <v>681</v>
      </c>
      <c r="Q28" s="30"/>
    </row>
    <row r="29" spans="1:17" ht="31.5" customHeight="1" thickBot="1" thickTop="1">
      <c r="A29" s="68">
        <v>27</v>
      </c>
      <c r="B29" s="51"/>
      <c r="C29" s="85"/>
      <c r="D29" s="76">
        <v>14</v>
      </c>
      <c r="E29" s="77" t="str">
        <f t="shared" si="0"/>
        <v>BOEUF SIGISMOND</v>
      </c>
      <c r="F29" s="78"/>
      <c r="G29" s="83">
        <v>14</v>
      </c>
      <c r="H29" s="80" t="str">
        <f>IF(Tour1=1,IF(F30&gt;F29,E30,E29),"")</f>
        <v>BOEUF SIGISMOND</v>
      </c>
      <c r="I29" s="81">
        <v>0</v>
      </c>
      <c r="J29" s="40"/>
      <c r="L29" s="16"/>
      <c r="M29" s="30"/>
      <c r="N29" s="43"/>
      <c r="O29" s="22"/>
      <c r="P29" s="16"/>
      <c r="Q29" s="30"/>
    </row>
    <row r="30" spans="1:17" ht="31.5" customHeight="1" thickBot="1" thickTop="1">
      <c r="A30" s="68">
        <v>28</v>
      </c>
      <c r="B30" s="51"/>
      <c r="C30" s="85"/>
      <c r="D30" s="76">
        <v>19</v>
      </c>
      <c r="E30" s="80">
        <f t="shared" si="0"/>
        <v>0</v>
      </c>
      <c r="F30" s="81"/>
      <c r="H30" s="41" t="s">
        <v>683</v>
      </c>
      <c r="I30" s="30"/>
      <c r="K30" s="42">
        <v>3</v>
      </c>
      <c r="L30" s="35" t="str">
        <f>IF(Tour2=1,IF(I29&gt;I28,H29,H28),"")</f>
        <v>RIOU VILLENEUVE VALENTIN</v>
      </c>
      <c r="M30" s="36">
        <v>0</v>
      </c>
      <c r="N30" s="45"/>
      <c r="O30" s="22"/>
      <c r="P30" s="16"/>
      <c r="Q30" s="30"/>
    </row>
    <row r="31" spans="1:17" ht="31.5" customHeight="1" thickBot="1" thickTop="1">
      <c r="A31" s="68">
        <v>29</v>
      </c>
      <c r="B31" s="51"/>
      <c r="C31" s="85"/>
      <c r="D31" s="76">
        <v>6</v>
      </c>
      <c r="E31" s="77" t="str">
        <f t="shared" si="0"/>
        <v>MORCEL MATTEO</v>
      </c>
      <c r="F31" s="78"/>
      <c r="H31" s="16"/>
      <c r="I31" s="30"/>
      <c r="J31" s="43"/>
      <c r="K31" s="44">
        <v>6</v>
      </c>
      <c r="L31" s="38" t="str">
        <f>IF(Tour2=1,IF(I33&gt;I32,H33,H32),"")</f>
        <v>MORCEL MATTEO</v>
      </c>
      <c r="M31" s="39">
        <v>6</v>
      </c>
      <c r="N31" s="16"/>
      <c r="O31" s="22"/>
      <c r="P31" s="16"/>
      <c r="Q31" s="30"/>
    </row>
    <row r="32" spans="1:17" ht="31.5" customHeight="1" thickBot="1" thickTop="1">
      <c r="A32" s="68">
        <v>30</v>
      </c>
      <c r="B32" s="51"/>
      <c r="C32" s="85"/>
      <c r="D32" s="76">
        <v>27</v>
      </c>
      <c r="E32" s="80">
        <f t="shared" si="0"/>
        <v>0</v>
      </c>
      <c r="F32" s="81"/>
      <c r="G32" s="82">
        <v>6</v>
      </c>
      <c r="H32" s="77" t="str">
        <f>IF(Tour1=1,IF(F32&gt;F31,E32,E31),"")</f>
        <v>MORCEL MATTEO</v>
      </c>
      <c r="I32" s="78">
        <v>6</v>
      </c>
      <c r="J32" s="45"/>
      <c r="L32" s="41" t="s">
        <v>684</v>
      </c>
      <c r="M32" s="30"/>
      <c r="N32" s="16"/>
      <c r="O32" s="22"/>
      <c r="P32" s="16"/>
      <c r="Q32" s="30"/>
    </row>
    <row r="33" spans="1:17" ht="31.5" customHeight="1" thickBot="1" thickTop="1">
      <c r="A33" s="68">
        <v>31</v>
      </c>
      <c r="B33" s="51"/>
      <c r="C33" s="85"/>
      <c r="D33" s="76">
        <v>11</v>
      </c>
      <c r="E33" s="77" t="str">
        <f t="shared" si="0"/>
        <v>JOUBERT THEO</v>
      </c>
      <c r="F33" s="78"/>
      <c r="G33" s="83">
        <v>11</v>
      </c>
      <c r="H33" s="80" t="str">
        <f>IF(Tour1=1,IF(F34&gt;F33,E34,E33),"")</f>
        <v>JOUBERT THEO</v>
      </c>
      <c r="I33" s="81">
        <v>0</v>
      </c>
      <c r="L33" s="16"/>
      <c r="M33" s="30"/>
      <c r="N33" s="16"/>
      <c r="O33" s="22"/>
      <c r="P33" s="16"/>
      <c r="Q33" s="30"/>
    </row>
    <row r="34" spans="1:17" ht="31.5" customHeight="1" thickBot="1">
      <c r="A34" s="68">
        <v>32</v>
      </c>
      <c r="B34" s="51"/>
      <c r="C34" s="85"/>
      <c r="D34" s="76">
        <v>22</v>
      </c>
      <c r="E34" s="80">
        <f t="shared" si="0"/>
        <v>0</v>
      </c>
      <c r="F34" s="81"/>
      <c r="G34" s="88"/>
      <c r="H34" s="89" t="s">
        <v>684</v>
      </c>
      <c r="I34" s="90"/>
      <c r="L34" s="16"/>
      <c r="M34" s="30"/>
      <c r="N34" s="16"/>
      <c r="O34" s="22"/>
      <c r="P34" s="16"/>
      <c r="Q34" s="30"/>
    </row>
    <row r="35" spans="5:8" ht="22.5" customHeight="1" thickTop="1">
      <c r="E35" s="89"/>
      <c r="H35" s="89"/>
    </row>
    <row r="36" spans="4:19" s="68" customFormat="1" ht="12.75">
      <c r="D36" s="92"/>
      <c r="E36" s="93" t="s">
        <v>670</v>
      </c>
      <c r="F36" s="94"/>
      <c r="G36" s="66"/>
      <c r="H36" s="93" t="s">
        <v>662</v>
      </c>
      <c r="I36" s="94"/>
      <c r="J36" s="25"/>
      <c r="K36" s="66"/>
      <c r="L36" s="93" t="s">
        <v>663</v>
      </c>
      <c r="M36" s="94"/>
      <c r="O36" s="92"/>
      <c r="P36" s="68" t="s">
        <v>664</v>
      </c>
      <c r="Q36" s="94"/>
      <c r="R36" s="66"/>
      <c r="S36" s="25"/>
    </row>
  </sheetData>
  <sheetProtection/>
  <mergeCells count="4">
    <mergeCell ref="J1:L1"/>
    <mergeCell ref="P3:Q3"/>
    <mergeCell ref="P4:Q4"/>
    <mergeCell ref="P5:Q5"/>
  </mergeCells>
  <printOptions/>
  <pageMargins left="0.23" right="0.29" top="0.49" bottom="0.48" header="0.4921259845" footer="0.4921259845"/>
  <pageSetup fitToHeight="1" fitToWidth="1" horizontalDpi="300" verticalDpi="300" orientation="portrait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14">
    <pageSetUpPr fitToPage="1"/>
  </sheetPr>
  <dimension ref="A1:S52"/>
  <sheetViews>
    <sheetView zoomScalePageLayoutView="0" workbookViewId="0" topLeftCell="A1">
      <selection activeCell="N5" sqref="N5"/>
    </sheetView>
  </sheetViews>
  <sheetFormatPr defaultColWidth="11.421875" defaultRowHeight="12.75"/>
  <cols>
    <col min="1" max="1" width="3.7109375" style="24" customWidth="1"/>
    <col min="2" max="2" width="27.57421875" style="24" customWidth="1"/>
    <col min="3" max="3" width="7.421875" style="69" bestFit="1" customWidth="1"/>
    <col min="4" max="4" width="5.57421875" style="70" hidden="1" customWidth="1"/>
    <col min="5" max="5" width="3.7109375" style="24" hidden="1" customWidth="1"/>
    <col min="6" max="6" width="4.8515625" style="27" hidden="1" customWidth="1"/>
    <col min="7" max="7" width="5.57421875" style="24" hidden="1" customWidth="1"/>
    <col min="8" max="8" width="2.7109375" style="71" customWidth="1"/>
    <col min="9" max="9" width="20.8515625" style="24" customWidth="1"/>
    <col min="10" max="10" width="6.421875" style="27" customWidth="1"/>
    <col min="11" max="11" width="1.7109375" style="24" customWidth="1"/>
    <col min="12" max="12" width="2.140625" style="71" customWidth="1"/>
    <col min="13" max="13" width="28.421875" style="24" customWidth="1"/>
    <col min="14" max="14" width="6.00390625" style="27" customWidth="1"/>
    <col min="15" max="15" width="2.140625" style="71" customWidth="1"/>
    <col min="16" max="16" width="1.7109375" style="24" customWidth="1"/>
    <col min="17" max="17" width="0.71875" style="24" customWidth="1"/>
    <col min="18" max="18" width="0.85546875" style="24" customWidth="1"/>
    <col min="19" max="16384" width="11.421875" style="24" customWidth="1"/>
  </cols>
  <sheetData>
    <row r="1" spans="1:19" ht="27.75" customHeight="1" thickBot="1" thickTop="1">
      <c r="A1" s="16"/>
      <c r="B1" s="16"/>
      <c r="C1" s="17"/>
      <c r="D1" s="18"/>
      <c r="E1" s="19" t="s">
        <v>649</v>
      </c>
      <c r="F1" s="20" t="s">
        <v>650</v>
      </c>
      <c r="G1" s="113" t="s">
        <v>672</v>
      </c>
      <c r="H1" s="113"/>
      <c r="I1" s="113"/>
      <c r="J1" s="21" t="s">
        <v>651</v>
      </c>
      <c r="K1" s="16"/>
      <c r="L1" s="22"/>
      <c r="M1" s="16" t="s">
        <v>652</v>
      </c>
      <c r="N1" s="23">
        <v>0</v>
      </c>
      <c r="O1" s="22"/>
      <c r="P1" s="16"/>
      <c r="Q1" s="16"/>
      <c r="R1" s="16"/>
      <c r="S1" s="16"/>
    </row>
    <row r="2" spans="1:19" ht="15" customHeight="1" thickBot="1" thickTop="1">
      <c r="A2" s="25" t="s">
        <v>653</v>
      </c>
      <c r="B2" s="25" t="s">
        <v>3</v>
      </c>
      <c r="C2" s="25" t="s">
        <v>654</v>
      </c>
      <c r="D2" s="18"/>
      <c r="E2" s="16" t="s">
        <v>655</v>
      </c>
      <c r="F2" s="23">
        <v>1</v>
      </c>
      <c r="G2" s="17"/>
      <c r="H2" s="26"/>
      <c r="I2" s="16" t="s">
        <v>655</v>
      </c>
      <c r="J2" s="23">
        <v>1</v>
      </c>
      <c r="K2" s="17"/>
      <c r="L2" s="26"/>
      <c r="M2" s="25" t="s">
        <v>656</v>
      </c>
      <c r="O2" s="22"/>
      <c r="P2" s="16"/>
      <c r="Q2" s="16"/>
      <c r="R2" s="16"/>
      <c r="S2" s="16"/>
    </row>
    <row r="3" spans="1:19" ht="30.75" customHeight="1" thickBot="1" thickTop="1">
      <c r="A3" s="25">
        <v>1</v>
      </c>
      <c r="B3" s="101" t="s">
        <v>356</v>
      </c>
      <c r="C3" s="29"/>
      <c r="D3" s="18"/>
      <c r="E3" s="16"/>
      <c r="F3" s="30"/>
      <c r="G3" s="16"/>
      <c r="H3" s="22"/>
      <c r="I3" s="16"/>
      <c r="J3" s="16"/>
      <c r="K3" s="31"/>
      <c r="L3" s="32"/>
      <c r="M3" s="33" t="str">
        <f>IF(Podium=1,IF(N18&gt;N19,M18,M19),"")</f>
        <v>CONTREPOIDS SARAH</v>
      </c>
      <c r="N3" s="34">
        <v>1</v>
      </c>
      <c r="O3" s="22"/>
      <c r="P3" s="16"/>
      <c r="Q3" s="16"/>
      <c r="R3" s="16"/>
      <c r="S3" s="16"/>
    </row>
    <row r="4" spans="1:19" ht="30.75" customHeight="1" thickBot="1" thickTop="1">
      <c r="A4" s="25">
        <v>2</v>
      </c>
      <c r="B4" s="101" t="s">
        <v>363</v>
      </c>
      <c r="C4" s="29"/>
      <c r="D4" s="18">
        <v>12</v>
      </c>
      <c r="E4" s="35">
        <f>B14</f>
        <v>0</v>
      </c>
      <c r="F4" s="36"/>
      <c r="G4" s="16"/>
      <c r="H4" s="22"/>
      <c r="I4" s="16"/>
      <c r="J4" s="21"/>
      <c r="K4" s="31"/>
      <c r="L4" s="32"/>
      <c r="M4" s="33" t="str">
        <f>IF(Podium=1,IF(N18&lt;N19,M18,M19),"")</f>
        <v>LANG AUDREY</v>
      </c>
      <c r="N4" s="34">
        <v>2</v>
      </c>
      <c r="O4" s="22"/>
      <c r="P4" s="16"/>
      <c r="Q4" s="16"/>
      <c r="R4" s="16"/>
      <c r="S4" s="16"/>
    </row>
    <row r="5" spans="1:19" ht="30.75" customHeight="1" thickBot="1">
      <c r="A5" s="25">
        <v>3</v>
      </c>
      <c r="B5" s="101" t="s">
        <v>370</v>
      </c>
      <c r="C5" s="29"/>
      <c r="D5" s="37">
        <v>5</v>
      </c>
      <c r="E5" s="38">
        <f>B7</f>
        <v>0</v>
      </c>
      <c r="F5" s="39"/>
      <c r="G5" s="40"/>
      <c r="H5" s="22"/>
      <c r="I5" s="16"/>
      <c r="J5" s="30"/>
      <c r="K5" s="16"/>
      <c r="L5" s="22"/>
      <c r="M5" s="33" t="str">
        <f>IF(Podium=1,IF(N22&gt;N23,M22,M23),"")</f>
        <v>SOLER LAETICIA</v>
      </c>
      <c r="N5" s="34">
        <v>3</v>
      </c>
      <c r="O5" s="22"/>
      <c r="P5" s="16"/>
      <c r="Q5" s="16"/>
      <c r="R5" s="16"/>
      <c r="S5" s="16"/>
    </row>
    <row r="6" spans="1:19" ht="30.75" customHeight="1" thickBot="1" thickTop="1">
      <c r="A6" s="25">
        <v>4</v>
      </c>
      <c r="B6" s="101" t="s">
        <v>377</v>
      </c>
      <c r="C6" s="29"/>
      <c r="D6" s="18"/>
      <c r="E6" s="41" t="s">
        <v>659</v>
      </c>
      <c r="F6" s="30"/>
      <c r="G6" s="16"/>
      <c r="H6" s="42">
        <v>5</v>
      </c>
      <c r="I6" s="35">
        <f>IF(Tour1=1,IF(F4&gt;F5,E4,E5),"")</f>
        <v>0</v>
      </c>
      <c r="J6" s="36"/>
      <c r="K6" s="16"/>
      <c r="L6" s="22"/>
      <c r="M6" s="16"/>
      <c r="N6" s="30"/>
      <c r="O6" s="22"/>
      <c r="P6" s="16"/>
      <c r="Q6" s="16"/>
      <c r="R6" s="16"/>
      <c r="S6" s="16"/>
    </row>
    <row r="7" spans="1:19" ht="30.75" customHeight="1" thickBot="1">
      <c r="A7" s="25">
        <v>5</v>
      </c>
      <c r="B7" s="28"/>
      <c r="C7" s="29"/>
      <c r="D7" s="18"/>
      <c r="E7" s="16"/>
      <c r="F7" s="30"/>
      <c r="G7" s="43"/>
      <c r="H7" s="44">
        <v>4</v>
      </c>
      <c r="I7" s="38" t="str">
        <f>IF(Tour1=1,IF(F8&gt;F9,E8,E9),"")</f>
        <v>ARNAULD ANNE-SOPHIE</v>
      </c>
      <c r="J7" s="39"/>
      <c r="K7" s="40"/>
      <c r="L7" s="22"/>
      <c r="M7" s="16"/>
      <c r="N7" s="30" t="s">
        <v>658</v>
      </c>
      <c r="O7" s="22"/>
      <c r="P7" s="16"/>
      <c r="Q7" s="16"/>
      <c r="R7" s="16"/>
      <c r="S7" s="16"/>
    </row>
    <row r="8" spans="1:19" ht="30.75" customHeight="1" thickBot="1" thickTop="1">
      <c r="A8" s="25">
        <v>6</v>
      </c>
      <c r="B8" s="51"/>
      <c r="C8" s="50"/>
      <c r="D8" s="18">
        <v>13</v>
      </c>
      <c r="E8" s="35">
        <f>B15</f>
        <v>0</v>
      </c>
      <c r="F8" s="36"/>
      <c r="G8" s="45"/>
      <c r="H8" s="22"/>
      <c r="I8" s="41" t="s">
        <v>657</v>
      </c>
      <c r="J8" s="30"/>
      <c r="K8" s="43"/>
      <c r="L8" s="22"/>
      <c r="M8" s="16" t="s">
        <v>655</v>
      </c>
      <c r="N8" s="23">
        <v>1</v>
      </c>
      <c r="O8" s="22"/>
      <c r="P8" s="16"/>
      <c r="Q8" s="16"/>
      <c r="R8" s="16"/>
      <c r="S8" s="16"/>
    </row>
    <row r="9" spans="1:19" ht="30.75" customHeight="1" thickBot="1">
      <c r="A9" s="25">
        <v>7</v>
      </c>
      <c r="B9" s="51"/>
      <c r="C9" s="50"/>
      <c r="D9" s="37">
        <v>4</v>
      </c>
      <c r="E9" s="38" t="str">
        <f>B6</f>
        <v>ARNAULD ANNE-SOPHIE</v>
      </c>
      <c r="F9" s="39"/>
      <c r="G9" s="16"/>
      <c r="H9" s="22"/>
      <c r="I9" s="16"/>
      <c r="J9" s="30"/>
      <c r="K9" s="43"/>
      <c r="L9" s="22"/>
      <c r="M9" s="46"/>
      <c r="N9" s="30"/>
      <c r="O9" s="22"/>
      <c r="P9" s="16"/>
      <c r="Q9" s="16"/>
      <c r="R9" s="16"/>
      <c r="S9" s="16"/>
    </row>
    <row r="10" spans="1:19" ht="30.75" customHeight="1" thickBot="1" thickTop="1">
      <c r="A10" s="25">
        <v>8</v>
      </c>
      <c r="B10" s="51"/>
      <c r="C10" s="50"/>
      <c r="D10" s="18"/>
      <c r="E10" s="41" t="s">
        <v>659</v>
      </c>
      <c r="F10" s="30"/>
      <c r="G10" s="16"/>
      <c r="H10" s="22"/>
      <c r="I10" s="16"/>
      <c r="J10" s="30"/>
      <c r="K10" s="16"/>
      <c r="L10" s="42">
        <v>4</v>
      </c>
      <c r="M10" s="35" t="str">
        <f>IF(Tour2=1,IF(J6&gt;J7,I6,I7),"")</f>
        <v>ARNAULD ANNE-SOPHIE</v>
      </c>
      <c r="N10" s="36">
        <v>0</v>
      </c>
      <c r="O10" s="22"/>
      <c r="P10" s="16"/>
      <c r="Q10" s="16"/>
      <c r="R10" s="16"/>
      <c r="S10" s="16"/>
    </row>
    <row r="11" spans="1:19" ht="30.75" customHeight="1" thickBot="1">
      <c r="A11" s="25">
        <v>9</v>
      </c>
      <c r="B11" s="51"/>
      <c r="C11" s="50"/>
      <c r="D11" s="18"/>
      <c r="E11" s="16"/>
      <c r="F11" s="30"/>
      <c r="G11" s="16"/>
      <c r="H11" s="22"/>
      <c r="I11" s="16"/>
      <c r="J11" s="30"/>
      <c r="K11" s="43"/>
      <c r="L11" s="44">
        <v>1</v>
      </c>
      <c r="M11" s="38" t="str">
        <f>IF(Tour2=1,IF(J14&gt;J15,I14,I15),"")</f>
        <v>LANG AUDREY</v>
      </c>
      <c r="N11" s="39">
        <v>6</v>
      </c>
      <c r="O11" s="47"/>
      <c r="P11" s="16"/>
      <c r="Q11" s="16"/>
      <c r="R11" s="16"/>
      <c r="S11" s="16"/>
    </row>
    <row r="12" spans="1:19" ht="30.75" customHeight="1" thickBot="1" thickTop="1">
      <c r="A12" s="25">
        <v>10</v>
      </c>
      <c r="B12" s="51"/>
      <c r="C12" s="50"/>
      <c r="D12" s="18">
        <v>9</v>
      </c>
      <c r="E12" s="35">
        <f>B11</f>
        <v>0</v>
      </c>
      <c r="F12" s="36"/>
      <c r="G12" s="16"/>
      <c r="H12" s="22"/>
      <c r="I12" s="16"/>
      <c r="J12" s="30"/>
      <c r="K12" s="43"/>
      <c r="L12" s="22"/>
      <c r="M12" s="41" t="s">
        <v>682</v>
      </c>
      <c r="N12" s="30"/>
      <c r="O12" s="48"/>
      <c r="P12" s="16"/>
      <c r="Q12" s="16"/>
      <c r="R12" s="16"/>
      <c r="S12" s="16"/>
    </row>
    <row r="13" spans="1:19" ht="30.75" customHeight="1" thickBot="1">
      <c r="A13" s="25">
        <v>11</v>
      </c>
      <c r="B13" s="51"/>
      <c r="C13" s="50"/>
      <c r="D13" s="37">
        <v>8</v>
      </c>
      <c r="E13" s="38">
        <f>B10</f>
        <v>0</v>
      </c>
      <c r="F13" s="39"/>
      <c r="G13" s="40"/>
      <c r="H13" s="22"/>
      <c r="I13" s="16"/>
      <c r="J13" s="30"/>
      <c r="K13" s="43"/>
      <c r="L13" s="22"/>
      <c r="M13" s="16"/>
      <c r="N13" s="30"/>
      <c r="O13" s="48"/>
      <c r="P13" s="16"/>
      <c r="Q13" s="16"/>
      <c r="R13" s="16"/>
      <c r="S13" s="16"/>
    </row>
    <row r="14" spans="1:19" ht="30.75" customHeight="1" thickBot="1" thickTop="1">
      <c r="A14" s="25">
        <v>12</v>
      </c>
      <c r="B14" s="51"/>
      <c r="C14" s="50"/>
      <c r="D14" s="18"/>
      <c r="E14" s="41" t="s">
        <v>659</v>
      </c>
      <c r="F14" s="30"/>
      <c r="G14" s="16"/>
      <c r="H14" s="42">
        <v>8</v>
      </c>
      <c r="I14" s="35">
        <f>IF(Tour1=1,IF(F12&gt;F13,E12,E13),"")</f>
        <v>0</v>
      </c>
      <c r="J14" s="36"/>
      <c r="K14" s="45"/>
      <c r="L14" s="22"/>
      <c r="M14" s="16"/>
      <c r="N14" s="30"/>
      <c r="O14" s="48"/>
      <c r="P14" s="16"/>
      <c r="Q14" s="16"/>
      <c r="R14" s="16"/>
      <c r="S14" s="16"/>
    </row>
    <row r="15" spans="1:19" ht="30.75" customHeight="1" thickBot="1">
      <c r="A15" s="25">
        <v>13</v>
      </c>
      <c r="B15" s="51"/>
      <c r="C15" s="58"/>
      <c r="D15" s="18"/>
      <c r="E15" s="16"/>
      <c r="F15" s="30"/>
      <c r="G15" s="43"/>
      <c r="H15" s="44">
        <v>1</v>
      </c>
      <c r="I15" s="38" t="str">
        <f>IF(Tour1=1,IF(F16&gt;F17,E16,E17),"")</f>
        <v>LANG AUDREY</v>
      </c>
      <c r="J15" s="39"/>
      <c r="K15" s="16"/>
      <c r="L15" s="22"/>
      <c r="M15" s="16"/>
      <c r="N15" s="30"/>
      <c r="O15" s="48"/>
      <c r="P15" s="16"/>
      <c r="Q15" s="16"/>
      <c r="R15" s="16"/>
      <c r="S15" s="16"/>
    </row>
    <row r="16" spans="1:19" ht="30.75" customHeight="1" thickBot="1" thickTop="1">
      <c r="A16" s="25">
        <v>14</v>
      </c>
      <c r="B16" s="51"/>
      <c r="C16" s="58"/>
      <c r="D16" s="18">
        <v>16</v>
      </c>
      <c r="E16" s="35">
        <f>B18</f>
        <v>0</v>
      </c>
      <c r="F16" s="36"/>
      <c r="G16" s="45"/>
      <c r="H16" s="22"/>
      <c r="I16" s="41" t="s">
        <v>657</v>
      </c>
      <c r="J16" s="30"/>
      <c r="K16" s="16"/>
      <c r="L16" s="22"/>
      <c r="M16" s="16"/>
      <c r="N16" s="30"/>
      <c r="O16" s="48"/>
      <c r="P16" s="16"/>
      <c r="Q16" s="16"/>
      <c r="R16" s="16"/>
      <c r="S16" s="16"/>
    </row>
    <row r="17" spans="1:19" ht="30.75" customHeight="1" thickBot="1">
      <c r="A17" s="25">
        <v>15</v>
      </c>
      <c r="B17" s="51"/>
      <c r="C17" s="58"/>
      <c r="D17" s="37">
        <v>1</v>
      </c>
      <c r="E17" s="38" t="str">
        <f>B3</f>
        <v>LANG AUDREY</v>
      </c>
      <c r="F17" s="39"/>
      <c r="G17" s="16"/>
      <c r="H17" s="22"/>
      <c r="I17" s="16"/>
      <c r="J17" s="30"/>
      <c r="K17" s="16"/>
      <c r="L17" s="22"/>
      <c r="M17" s="46" t="s">
        <v>660</v>
      </c>
      <c r="N17" s="30"/>
      <c r="O17" s="48"/>
      <c r="P17" s="16"/>
      <c r="Q17" s="16"/>
      <c r="R17" s="16"/>
      <c r="S17" s="16"/>
    </row>
    <row r="18" spans="1:19" ht="30.75" customHeight="1" thickBot="1" thickTop="1">
      <c r="A18" s="25">
        <v>16</v>
      </c>
      <c r="B18" s="51"/>
      <c r="C18" s="58"/>
      <c r="D18" s="18"/>
      <c r="E18" s="52" t="s">
        <v>659</v>
      </c>
      <c r="F18" s="53"/>
      <c r="G18" s="54"/>
      <c r="H18" s="55"/>
      <c r="I18" s="54"/>
      <c r="J18" s="30"/>
      <c r="K18" s="16"/>
      <c r="L18" s="22"/>
      <c r="M18" s="35" t="str">
        <f>IF(Tour3=1,IF(N10&gt;N11,M10,M11),"")</f>
        <v>LANG AUDREY</v>
      </c>
      <c r="N18" s="36">
        <v>0</v>
      </c>
      <c r="O18" s="56">
        <v>1</v>
      </c>
      <c r="P18" s="57"/>
      <c r="Q18" s="16"/>
      <c r="R18" s="16"/>
      <c r="S18" s="16"/>
    </row>
    <row r="19" spans="1:19" ht="30.75" customHeight="1" thickBot="1">
      <c r="A19" s="25"/>
      <c r="B19" s="51"/>
      <c r="C19" s="58"/>
      <c r="D19" s="18"/>
      <c r="E19" s="59"/>
      <c r="F19" s="60"/>
      <c r="G19" s="59"/>
      <c r="H19" s="61"/>
      <c r="I19" s="59"/>
      <c r="J19" s="30"/>
      <c r="K19" s="16"/>
      <c r="L19" s="22"/>
      <c r="M19" s="38" t="str">
        <f>IF(Tour3=1,IF(N26&gt;N27,M26,M27),"")</f>
        <v>CONTREPOIDS SARAH</v>
      </c>
      <c r="N19" s="39">
        <v>6</v>
      </c>
      <c r="O19" s="62">
        <v>2</v>
      </c>
      <c r="P19" s="57"/>
      <c r="Q19" s="16"/>
      <c r="R19" s="16"/>
      <c r="S19" s="16"/>
    </row>
    <row r="20" spans="1:19" ht="30.75" customHeight="1" thickBot="1" thickTop="1">
      <c r="A20" s="25"/>
      <c r="B20" s="51"/>
      <c r="C20" s="50"/>
      <c r="D20" s="18">
        <v>2</v>
      </c>
      <c r="E20" s="35" t="str">
        <f>B4</f>
        <v>SOLER LAETICIA</v>
      </c>
      <c r="F20" s="36">
        <v>1</v>
      </c>
      <c r="G20" s="16"/>
      <c r="H20" s="22"/>
      <c r="I20" s="16"/>
      <c r="J20" s="30"/>
      <c r="K20" s="16"/>
      <c r="L20" s="22"/>
      <c r="M20" s="41" t="s">
        <v>683</v>
      </c>
      <c r="N20" s="30"/>
      <c r="O20" s="48"/>
      <c r="P20" s="16"/>
      <c r="Q20" s="16"/>
      <c r="R20" s="16"/>
      <c r="S20" s="16"/>
    </row>
    <row r="21" spans="1:19" ht="30.75" customHeight="1" thickBot="1">
      <c r="A21" s="25"/>
      <c r="B21" s="51"/>
      <c r="C21" s="50"/>
      <c r="D21" s="37">
        <v>15</v>
      </c>
      <c r="E21" s="38">
        <f>B17</f>
        <v>0</v>
      </c>
      <c r="F21" s="39"/>
      <c r="G21" s="40"/>
      <c r="H21" s="22"/>
      <c r="I21" s="16"/>
      <c r="J21" s="30"/>
      <c r="K21" s="16"/>
      <c r="L21" s="22"/>
      <c r="M21" s="17" t="s">
        <v>661</v>
      </c>
      <c r="N21" s="30"/>
      <c r="O21" s="48"/>
      <c r="P21" s="16"/>
      <c r="Q21" s="16"/>
      <c r="R21" s="16"/>
      <c r="S21" s="16"/>
    </row>
    <row r="22" spans="1:19" ht="30.75" customHeight="1" thickBot="1" thickTop="1">
      <c r="A22" s="25"/>
      <c r="B22" s="51"/>
      <c r="C22" s="50"/>
      <c r="D22" s="18"/>
      <c r="E22" s="41" t="s">
        <v>659</v>
      </c>
      <c r="F22" s="30"/>
      <c r="G22" s="16"/>
      <c r="H22" s="42">
        <v>2</v>
      </c>
      <c r="I22" s="35" t="str">
        <f>IF(Tour1=1,IF(F21&lt;F20,E20,E21),"")</f>
        <v>SOLER LAETICIA</v>
      </c>
      <c r="J22" s="36">
        <v>1</v>
      </c>
      <c r="K22" s="16"/>
      <c r="L22" s="22"/>
      <c r="M22" s="38" t="str">
        <f>IF(Tour3=1,IF(N10&lt;N11,M10,M11),"")</f>
        <v>ARNAULD ANNE-SOPHIE</v>
      </c>
      <c r="N22" s="36">
        <v>0</v>
      </c>
      <c r="O22" s="48"/>
      <c r="P22" s="16"/>
      <c r="Q22" s="16"/>
      <c r="R22" s="16"/>
      <c r="S22" s="16"/>
    </row>
    <row r="23" spans="1:19" ht="30.75" customHeight="1" thickBot="1">
      <c r="A23" s="25"/>
      <c r="B23" s="51"/>
      <c r="C23" s="50"/>
      <c r="D23" s="18"/>
      <c r="E23" s="16"/>
      <c r="F23" s="30"/>
      <c r="G23" s="43"/>
      <c r="H23" s="44">
        <v>7</v>
      </c>
      <c r="I23" s="38">
        <f>IF(Tour1=1,IF(F24&gt;F25,E24,E25),"")</f>
        <v>0</v>
      </c>
      <c r="J23" s="39"/>
      <c r="K23" s="40"/>
      <c r="L23" s="22"/>
      <c r="M23" s="38" t="str">
        <f>IF(Tour3=1,IF(N26&lt;N27,M26,M27),"")</f>
        <v>SOLER LAETICIA</v>
      </c>
      <c r="N23" s="39">
        <v>6</v>
      </c>
      <c r="O23" s="48"/>
      <c r="P23" s="16"/>
      <c r="Q23" s="16"/>
      <c r="R23" s="16"/>
      <c r="S23" s="16"/>
    </row>
    <row r="24" spans="1:19" ht="30.75" customHeight="1" thickBot="1" thickTop="1">
      <c r="A24" s="25"/>
      <c r="B24" s="51"/>
      <c r="C24" s="50"/>
      <c r="D24" s="18">
        <v>7</v>
      </c>
      <c r="E24" s="35">
        <f>B9</f>
        <v>0</v>
      </c>
      <c r="F24" s="36"/>
      <c r="G24" s="45"/>
      <c r="H24" s="22"/>
      <c r="I24" s="41" t="s">
        <v>657</v>
      </c>
      <c r="J24" s="30"/>
      <c r="K24" s="43"/>
      <c r="L24" s="22"/>
      <c r="M24" s="41" t="s">
        <v>682</v>
      </c>
      <c r="N24" s="63"/>
      <c r="O24" s="48"/>
      <c r="P24" s="16"/>
      <c r="Q24" s="16"/>
      <c r="R24" s="16"/>
      <c r="S24" s="16"/>
    </row>
    <row r="25" spans="1:19" ht="30.75" customHeight="1" thickBot="1">
      <c r="A25" s="25"/>
      <c r="B25" s="51"/>
      <c r="C25" s="50"/>
      <c r="D25" s="37">
        <v>10</v>
      </c>
      <c r="E25" s="38">
        <f>B12</f>
        <v>0</v>
      </c>
      <c r="F25" s="39"/>
      <c r="G25" s="16"/>
      <c r="H25" s="22"/>
      <c r="I25" s="16"/>
      <c r="J25" s="30"/>
      <c r="K25" s="43"/>
      <c r="L25" s="22"/>
      <c r="M25" s="46"/>
      <c r="N25" s="30"/>
      <c r="O25" s="48"/>
      <c r="P25" s="16"/>
      <c r="Q25" s="16"/>
      <c r="R25" s="16"/>
      <c r="S25" s="16"/>
    </row>
    <row r="26" spans="1:19" ht="30.75" customHeight="1" thickBot="1" thickTop="1">
      <c r="A26" s="25"/>
      <c r="B26" s="64"/>
      <c r="C26" s="17"/>
      <c r="D26" s="18"/>
      <c r="E26" s="41" t="s">
        <v>659</v>
      </c>
      <c r="F26" s="30"/>
      <c r="G26" s="16"/>
      <c r="H26" s="22"/>
      <c r="I26" s="16"/>
      <c r="J26" s="30"/>
      <c r="K26" s="16"/>
      <c r="L26" s="42">
        <v>2</v>
      </c>
      <c r="M26" s="35" t="str">
        <f>IF(Tour2=1,IF(J22&gt;J23,I22,I23),"")</f>
        <v>SOLER LAETICIA</v>
      </c>
      <c r="N26" s="36">
        <v>2</v>
      </c>
      <c r="O26" s="65"/>
      <c r="P26" s="16"/>
      <c r="Q26" s="16"/>
      <c r="R26" s="16"/>
      <c r="S26" s="16"/>
    </row>
    <row r="27" spans="1:19" ht="30.75" customHeight="1" thickBot="1">
      <c r="A27" s="25"/>
      <c r="B27" s="64"/>
      <c r="C27" s="17"/>
      <c r="D27" s="18"/>
      <c r="E27" s="16"/>
      <c r="F27" s="30"/>
      <c r="G27" s="16"/>
      <c r="H27" s="22"/>
      <c r="I27" s="16"/>
      <c r="J27" s="30"/>
      <c r="K27" s="43"/>
      <c r="L27" s="44">
        <v>3</v>
      </c>
      <c r="M27" s="38" t="str">
        <f>IF(Tour2=1,IF(J30&gt;J31,I30,I31),"")</f>
        <v>CONTREPOIDS SARAH</v>
      </c>
      <c r="N27" s="39">
        <v>6</v>
      </c>
      <c r="O27" s="22"/>
      <c r="P27" s="16"/>
      <c r="Q27" s="16"/>
      <c r="R27" s="16"/>
      <c r="S27" s="16"/>
    </row>
    <row r="28" spans="1:19" ht="30.75" customHeight="1" thickBot="1" thickTop="1">
      <c r="A28" s="25"/>
      <c r="B28" s="64"/>
      <c r="C28" s="17"/>
      <c r="D28" s="18">
        <v>3</v>
      </c>
      <c r="E28" s="35" t="str">
        <f>B5</f>
        <v>CONTREPOIDS SARAH</v>
      </c>
      <c r="F28" s="36">
        <v>1</v>
      </c>
      <c r="G28" s="16"/>
      <c r="H28" s="22"/>
      <c r="I28" s="16"/>
      <c r="J28" s="30"/>
      <c r="K28" s="43"/>
      <c r="L28" s="22"/>
      <c r="M28" s="41" t="s">
        <v>683</v>
      </c>
      <c r="N28" s="30"/>
      <c r="O28" s="22"/>
      <c r="P28" s="16"/>
      <c r="Q28" s="16"/>
      <c r="R28" s="16"/>
      <c r="S28" s="16"/>
    </row>
    <row r="29" spans="1:19" ht="30.75" customHeight="1" thickBot="1">
      <c r="A29" s="25"/>
      <c r="B29" s="64"/>
      <c r="C29" s="17"/>
      <c r="D29" s="37">
        <v>14</v>
      </c>
      <c r="E29" s="38">
        <f>B16</f>
        <v>0</v>
      </c>
      <c r="F29" s="39"/>
      <c r="G29" s="40"/>
      <c r="H29" s="22"/>
      <c r="I29" s="16"/>
      <c r="J29" s="30"/>
      <c r="K29" s="43"/>
      <c r="L29" s="22"/>
      <c r="M29" s="16"/>
      <c r="N29" s="30"/>
      <c r="O29" s="22"/>
      <c r="P29" s="16"/>
      <c r="Q29" s="16"/>
      <c r="R29" s="16"/>
      <c r="S29" s="16"/>
    </row>
    <row r="30" spans="1:19" ht="30.75" customHeight="1" thickBot="1" thickTop="1">
      <c r="A30" s="25"/>
      <c r="B30" s="64"/>
      <c r="C30" s="17"/>
      <c r="D30" s="18"/>
      <c r="E30" s="41" t="s">
        <v>659</v>
      </c>
      <c r="F30" s="30"/>
      <c r="G30" s="16"/>
      <c r="H30" s="42">
        <v>3</v>
      </c>
      <c r="I30" s="35" t="str">
        <f>IF(Tour1=1,IF(F28&gt;F29,E28,E29),"")</f>
        <v>CONTREPOIDS SARAH</v>
      </c>
      <c r="J30" s="36">
        <v>1</v>
      </c>
      <c r="K30" s="45"/>
      <c r="L30" s="22"/>
      <c r="M30" s="16"/>
      <c r="N30" s="30"/>
      <c r="O30" s="22"/>
      <c r="P30" s="16"/>
      <c r="Q30" s="16"/>
      <c r="R30" s="16"/>
      <c r="S30" s="16"/>
    </row>
    <row r="31" spans="1:19" ht="30.75" customHeight="1" thickBot="1">
      <c r="A31" s="25"/>
      <c r="B31" s="64"/>
      <c r="C31" s="17"/>
      <c r="D31" s="18"/>
      <c r="E31" s="16"/>
      <c r="F31" s="30"/>
      <c r="G31" s="43"/>
      <c r="H31" s="44">
        <v>6</v>
      </c>
      <c r="I31" s="38">
        <f>IF(Tour1=1,IF(F32&gt;F33,E32,E33),"")</f>
        <v>0</v>
      </c>
      <c r="J31" s="39"/>
      <c r="K31" s="16"/>
      <c r="L31" s="22"/>
      <c r="M31" s="16"/>
      <c r="N31" s="30"/>
      <c r="O31" s="22"/>
      <c r="P31" s="16"/>
      <c r="Q31" s="16"/>
      <c r="R31" s="16"/>
      <c r="S31" s="16"/>
    </row>
    <row r="32" spans="1:19" ht="30.75" customHeight="1" thickBot="1" thickTop="1">
      <c r="A32" s="25"/>
      <c r="B32" s="64"/>
      <c r="C32" s="17"/>
      <c r="D32" s="18">
        <v>6</v>
      </c>
      <c r="E32" s="35">
        <f>B8</f>
        <v>0</v>
      </c>
      <c r="F32" s="36">
        <v>1</v>
      </c>
      <c r="G32" s="45"/>
      <c r="H32" s="22"/>
      <c r="I32" s="41" t="s">
        <v>657</v>
      </c>
      <c r="J32" s="30"/>
      <c r="K32" s="16"/>
      <c r="L32" s="22"/>
      <c r="M32" s="16"/>
      <c r="N32" s="30"/>
      <c r="O32" s="22"/>
      <c r="P32" s="16"/>
      <c r="Q32" s="16"/>
      <c r="R32" s="16"/>
      <c r="S32" s="16"/>
    </row>
    <row r="33" spans="1:19" ht="30.75" customHeight="1" thickBot="1">
      <c r="A33" s="25"/>
      <c r="B33" s="64"/>
      <c r="C33" s="17"/>
      <c r="D33" s="37">
        <v>11</v>
      </c>
      <c r="E33" s="38">
        <f>B13</f>
        <v>0</v>
      </c>
      <c r="F33" s="39"/>
      <c r="G33" s="16"/>
      <c r="H33" s="22"/>
      <c r="I33" s="16"/>
      <c r="J33" s="30"/>
      <c r="K33" s="16"/>
      <c r="L33" s="22"/>
      <c r="M33" s="16"/>
      <c r="N33" s="30"/>
      <c r="O33" s="22"/>
      <c r="P33" s="16"/>
      <c r="Q33" s="16"/>
      <c r="R33" s="16"/>
      <c r="S33" s="16"/>
    </row>
    <row r="34" spans="1:19" ht="22.5" customHeight="1" thickTop="1">
      <c r="A34" s="16"/>
      <c r="B34" s="16"/>
      <c r="C34" s="17"/>
      <c r="D34" s="18"/>
      <c r="E34" s="41" t="s">
        <v>659</v>
      </c>
      <c r="F34" s="30"/>
      <c r="G34" s="16"/>
      <c r="H34" s="22"/>
      <c r="I34" s="16"/>
      <c r="J34" s="30"/>
      <c r="K34" s="16"/>
      <c r="L34" s="22"/>
      <c r="M34" s="16"/>
      <c r="N34" s="30"/>
      <c r="O34" s="22"/>
      <c r="P34" s="16"/>
      <c r="Q34" s="16"/>
      <c r="R34" s="16"/>
      <c r="S34" s="16"/>
    </row>
    <row r="35" spans="1:19" s="68" customFormat="1" ht="12.75">
      <c r="A35" s="25"/>
      <c r="B35" s="25"/>
      <c r="C35" s="25"/>
      <c r="D35" s="66"/>
      <c r="E35" s="67" t="s">
        <v>662</v>
      </c>
      <c r="F35" s="34"/>
      <c r="G35" s="25"/>
      <c r="H35" s="66"/>
      <c r="I35" s="67" t="s">
        <v>663</v>
      </c>
      <c r="J35" s="34"/>
      <c r="K35" s="25"/>
      <c r="L35" s="66"/>
      <c r="M35" s="25" t="s">
        <v>664</v>
      </c>
      <c r="N35" s="34"/>
      <c r="O35" s="66"/>
      <c r="P35" s="25"/>
      <c r="Q35" s="25"/>
      <c r="R35" s="25"/>
      <c r="S35" s="25"/>
    </row>
    <row r="36" spans="1:19" ht="12.75">
      <c r="A36" s="16"/>
      <c r="B36" s="16"/>
      <c r="C36" s="17"/>
      <c r="D36" s="18"/>
      <c r="E36" s="16"/>
      <c r="F36" s="30"/>
      <c r="G36" s="16"/>
      <c r="H36" s="22"/>
      <c r="I36" s="16"/>
      <c r="J36" s="30"/>
      <c r="K36" s="16"/>
      <c r="L36" s="22"/>
      <c r="M36" s="16"/>
      <c r="N36" s="30"/>
      <c r="O36" s="22"/>
      <c r="P36" s="16"/>
      <c r="Q36" s="16"/>
      <c r="R36" s="16"/>
      <c r="S36" s="16"/>
    </row>
    <row r="37" spans="1:19" ht="12.75">
      <c r="A37" s="16"/>
      <c r="B37" s="16"/>
      <c r="C37" s="17"/>
      <c r="D37" s="18"/>
      <c r="E37" s="16"/>
      <c r="F37" s="30"/>
      <c r="G37" s="16"/>
      <c r="H37" s="22"/>
      <c r="I37" s="16"/>
      <c r="J37" s="30"/>
      <c r="K37" s="16"/>
      <c r="L37" s="22"/>
      <c r="M37" s="16"/>
      <c r="N37" s="30"/>
      <c r="O37" s="22"/>
      <c r="P37" s="16"/>
      <c r="Q37" s="16"/>
      <c r="R37" s="16"/>
      <c r="S37" s="16"/>
    </row>
    <row r="38" spans="1:19" ht="12.75">
      <c r="A38" s="16"/>
      <c r="B38" s="16"/>
      <c r="C38" s="17"/>
      <c r="D38" s="18"/>
      <c r="E38" s="16"/>
      <c r="F38" s="30"/>
      <c r="G38" s="16"/>
      <c r="H38" s="22"/>
      <c r="I38" s="16"/>
      <c r="J38" s="30"/>
      <c r="K38" s="16"/>
      <c r="L38" s="22"/>
      <c r="M38" s="16"/>
      <c r="N38" s="30"/>
      <c r="O38" s="22"/>
      <c r="P38" s="16"/>
      <c r="Q38" s="16"/>
      <c r="R38" s="16"/>
      <c r="S38" s="16"/>
    </row>
    <row r="39" spans="1:19" ht="12.75">
      <c r="A39" s="16"/>
      <c r="B39" s="16"/>
      <c r="C39" s="17"/>
      <c r="D39" s="18"/>
      <c r="E39" s="16"/>
      <c r="F39" s="30"/>
      <c r="G39" s="16"/>
      <c r="H39" s="22"/>
      <c r="I39" s="16"/>
      <c r="J39" s="30"/>
      <c r="K39" s="16"/>
      <c r="L39" s="22"/>
      <c r="M39" s="16"/>
      <c r="N39" s="30"/>
      <c r="O39" s="22"/>
      <c r="P39" s="16"/>
      <c r="Q39" s="16"/>
      <c r="R39" s="16"/>
      <c r="S39" s="16"/>
    </row>
    <row r="40" spans="1:19" ht="12.75">
      <c r="A40" s="16"/>
      <c r="B40" s="16"/>
      <c r="C40" s="17"/>
      <c r="D40" s="18"/>
      <c r="E40" s="16"/>
      <c r="F40" s="30"/>
      <c r="G40" s="16"/>
      <c r="H40" s="22"/>
      <c r="I40" s="16"/>
      <c r="J40" s="30"/>
      <c r="K40" s="16"/>
      <c r="L40" s="22"/>
      <c r="M40" s="16"/>
      <c r="N40" s="30"/>
      <c r="O40" s="22"/>
      <c r="P40" s="16"/>
      <c r="Q40" s="16"/>
      <c r="R40" s="16"/>
      <c r="S40" s="16"/>
    </row>
    <row r="41" spans="1:19" ht="12.75">
      <c r="A41" s="16"/>
      <c r="B41" s="16"/>
      <c r="C41" s="17"/>
      <c r="D41" s="18"/>
      <c r="E41" s="16"/>
      <c r="F41" s="30"/>
      <c r="G41" s="16"/>
      <c r="H41" s="22"/>
      <c r="I41" s="16"/>
      <c r="J41" s="30"/>
      <c r="K41" s="16"/>
      <c r="L41" s="22"/>
      <c r="M41" s="16"/>
      <c r="N41" s="30"/>
      <c r="O41" s="22"/>
      <c r="P41" s="16"/>
      <c r="Q41" s="16"/>
      <c r="R41" s="16"/>
      <c r="S41" s="16"/>
    </row>
    <row r="42" spans="1:19" ht="12.75">
      <c r="A42" s="16"/>
      <c r="B42" s="16"/>
      <c r="C42" s="17"/>
      <c r="D42" s="18"/>
      <c r="E42" s="16"/>
      <c r="F42" s="30"/>
      <c r="G42" s="16"/>
      <c r="H42" s="22"/>
      <c r="I42" s="16"/>
      <c r="J42" s="30"/>
      <c r="K42" s="16"/>
      <c r="L42" s="22"/>
      <c r="M42" s="16"/>
      <c r="N42" s="30"/>
      <c r="O42" s="22"/>
      <c r="P42" s="16"/>
      <c r="Q42" s="16"/>
      <c r="R42" s="16"/>
      <c r="S42" s="16"/>
    </row>
    <row r="43" spans="1:19" ht="12.75">
      <c r="A43" s="16"/>
      <c r="B43" s="16"/>
      <c r="C43" s="17"/>
      <c r="D43" s="18"/>
      <c r="E43" s="16"/>
      <c r="F43" s="30"/>
      <c r="G43" s="16"/>
      <c r="H43" s="22"/>
      <c r="I43" s="16"/>
      <c r="J43" s="30"/>
      <c r="K43" s="16"/>
      <c r="L43" s="22"/>
      <c r="M43" s="16"/>
      <c r="N43" s="30"/>
      <c r="O43" s="22"/>
      <c r="P43" s="16"/>
      <c r="Q43" s="16"/>
      <c r="R43" s="16"/>
      <c r="S43" s="16"/>
    </row>
    <row r="44" spans="1:19" ht="12.75">
      <c r="A44" s="16"/>
      <c r="B44" s="16"/>
      <c r="C44" s="17"/>
      <c r="D44" s="18"/>
      <c r="E44" s="16"/>
      <c r="F44" s="30"/>
      <c r="G44" s="16"/>
      <c r="H44" s="22"/>
      <c r="I44" s="16"/>
      <c r="J44" s="30"/>
      <c r="K44" s="16"/>
      <c r="L44" s="22"/>
      <c r="M44" s="16"/>
      <c r="N44" s="30"/>
      <c r="O44" s="22"/>
      <c r="P44" s="16"/>
      <c r="Q44" s="16"/>
      <c r="R44" s="16"/>
      <c r="S44" s="16"/>
    </row>
    <row r="45" spans="1:19" ht="12.75">
      <c r="A45" s="16"/>
      <c r="B45" s="16"/>
      <c r="C45" s="17"/>
      <c r="D45" s="18"/>
      <c r="E45" s="16"/>
      <c r="F45" s="30"/>
      <c r="G45" s="16"/>
      <c r="H45" s="22"/>
      <c r="I45" s="16"/>
      <c r="J45" s="30"/>
      <c r="K45" s="16"/>
      <c r="L45" s="22"/>
      <c r="M45" s="16"/>
      <c r="N45" s="30"/>
      <c r="O45" s="22"/>
      <c r="P45" s="16"/>
      <c r="Q45" s="16"/>
      <c r="R45" s="16"/>
      <c r="S45" s="16"/>
    </row>
    <row r="46" spans="1:19" ht="12.75">
      <c r="A46" s="16"/>
      <c r="B46" s="16"/>
      <c r="C46" s="17"/>
      <c r="D46" s="18"/>
      <c r="E46" s="16"/>
      <c r="F46" s="30"/>
      <c r="G46" s="16"/>
      <c r="H46" s="22"/>
      <c r="I46" s="16"/>
      <c r="J46" s="30"/>
      <c r="K46" s="16"/>
      <c r="L46" s="22"/>
      <c r="M46" s="16"/>
      <c r="N46" s="30"/>
      <c r="O46" s="22"/>
      <c r="P46" s="16"/>
      <c r="Q46" s="16"/>
      <c r="R46" s="16"/>
      <c r="S46" s="16"/>
    </row>
    <row r="47" spans="1:19" ht="12.75">
      <c r="A47" s="16"/>
      <c r="B47" s="16"/>
      <c r="C47" s="17"/>
      <c r="D47" s="18"/>
      <c r="E47" s="16"/>
      <c r="F47" s="30"/>
      <c r="G47" s="16"/>
      <c r="H47" s="22"/>
      <c r="I47" s="16"/>
      <c r="J47" s="30"/>
      <c r="K47" s="16"/>
      <c r="L47" s="22"/>
      <c r="M47" s="16"/>
      <c r="N47" s="30"/>
      <c r="O47" s="22"/>
      <c r="P47" s="16"/>
      <c r="Q47" s="16"/>
      <c r="R47" s="16"/>
      <c r="S47" s="16"/>
    </row>
    <row r="48" spans="1:19" ht="12.75">
      <c r="A48" s="16"/>
      <c r="B48" s="16"/>
      <c r="C48" s="17"/>
      <c r="D48" s="18"/>
      <c r="E48" s="16"/>
      <c r="F48" s="30"/>
      <c r="G48" s="16"/>
      <c r="H48" s="22"/>
      <c r="I48" s="16"/>
      <c r="J48" s="30"/>
      <c r="K48" s="16"/>
      <c r="L48" s="22"/>
      <c r="M48" s="16"/>
      <c r="N48" s="30"/>
      <c r="O48" s="22"/>
      <c r="P48" s="16"/>
      <c r="Q48" s="16"/>
      <c r="R48" s="16"/>
      <c r="S48" s="16"/>
    </row>
    <row r="49" spans="1:19" ht="12.75">
      <c r="A49" s="16"/>
      <c r="B49" s="16"/>
      <c r="C49" s="17"/>
      <c r="D49" s="18"/>
      <c r="E49" s="16"/>
      <c r="F49" s="30"/>
      <c r="G49" s="16"/>
      <c r="H49" s="22"/>
      <c r="I49" s="16"/>
      <c r="J49" s="30"/>
      <c r="K49" s="16"/>
      <c r="L49" s="22"/>
      <c r="M49" s="16"/>
      <c r="N49" s="30"/>
      <c r="O49" s="22"/>
      <c r="P49" s="16"/>
      <c r="Q49" s="16"/>
      <c r="R49" s="16"/>
      <c r="S49" s="16"/>
    </row>
    <row r="50" spans="1:19" ht="12.75">
      <c r="A50" s="16"/>
      <c r="B50" s="16"/>
      <c r="C50" s="17"/>
      <c r="D50" s="18"/>
      <c r="E50" s="16"/>
      <c r="F50" s="30"/>
      <c r="G50" s="16"/>
      <c r="H50" s="22"/>
      <c r="I50" s="16"/>
      <c r="J50" s="30"/>
      <c r="K50" s="16"/>
      <c r="L50" s="22"/>
      <c r="M50" s="16"/>
      <c r="N50" s="30"/>
      <c r="O50" s="22"/>
      <c r="P50" s="16"/>
      <c r="Q50" s="16"/>
      <c r="R50" s="16"/>
      <c r="S50" s="16"/>
    </row>
    <row r="51" spans="1:19" ht="12.75">
      <c r="A51" s="16"/>
      <c r="B51" s="16"/>
      <c r="C51" s="17"/>
      <c r="D51" s="18"/>
      <c r="E51" s="16"/>
      <c r="F51" s="30"/>
      <c r="G51" s="16"/>
      <c r="H51" s="22"/>
      <c r="I51" s="16"/>
      <c r="J51" s="30"/>
      <c r="K51" s="16"/>
      <c r="L51" s="22"/>
      <c r="M51" s="16"/>
      <c r="N51" s="30"/>
      <c r="O51" s="22"/>
      <c r="P51" s="16"/>
      <c r="Q51" s="16"/>
      <c r="R51" s="16"/>
      <c r="S51" s="16"/>
    </row>
    <row r="52" spans="1:19" ht="12.75">
      <c r="A52" s="16"/>
      <c r="B52" s="16"/>
      <c r="C52" s="17"/>
      <c r="D52" s="18"/>
      <c r="E52" s="16"/>
      <c r="F52" s="30"/>
      <c r="G52" s="16"/>
      <c r="H52" s="22"/>
      <c r="I52" s="16"/>
      <c r="J52" s="30"/>
      <c r="K52" s="16"/>
      <c r="L52" s="22"/>
      <c r="M52" s="16"/>
      <c r="N52" s="30"/>
      <c r="O52" s="22"/>
      <c r="P52" s="16"/>
      <c r="Q52" s="16"/>
      <c r="R52" s="16"/>
      <c r="S52" s="16"/>
    </row>
  </sheetData>
  <sheetProtection/>
  <mergeCells count="1">
    <mergeCell ref="G1:I1"/>
  </mergeCells>
  <printOptions horizontalCentered="1" verticalCentered="1"/>
  <pageMargins left="0" right="0" top="0" bottom="0" header="0.1968503937007874" footer="0.2755905511811024"/>
  <pageSetup fitToHeight="1" fitToWidth="1" horizontalDpi="300" verticalDpi="300" orientation="portrait" paperSize="9" scale="81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S36"/>
  <sheetViews>
    <sheetView zoomScalePageLayoutView="0" workbookViewId="0" topLeftCell="D1">
      <selection activeCell="Q2" sqref="Q2"/>
    </sheetView>
  </sheetViews>
  <sheetFormatPr defaultColWidth="11.421875" defaultRowHeight="12.75"/>
  <cols>
    <col min="1" max="1" width="3.8515625" style="69" customWidth="1"/>
    <col min="2" max="2" width="20.57421875" style="24" customWidth="1"/>
    <col min="3" max="3" width="7.421875" style="69" bestFit="1" customWidth="1"/>
    <col min="4" max="4" width="4.57421875" style="91" customWidth="1"/>
    <col min="5" max="5" width="22.8515625" style="24" customWidth="1"/>
    <col min="6" max="6" width="6.7109375" style="27" customWidth="1"/>
    <col min="7" max="7" width="3.00390625" style="18" bestFit="1" customWidth="1"/>
    <col min="8" max="8" width="23.7109375" style="24" customWidth="1"/>
    <col min="9" max="9" width="6.421875" style="27" customWidth="1"/>
    <col min="10" max="10" width="1.7109375" style="16" customWidth="1"/>
    <col min="11" max="11" width="2.7109375" style="22" customWidth="1"/>
    <col min="12" max="12" width="23.00390625" style="24" customWidth="1"/>
    <col min="13" max="13" width="6.421875" style="27" customWidth="1"/>
    <col min="14" max="14" width="1.7109375" style="24" customWidth="1"/>
    <col min="15" max="15" width="3.421875" style="71" customWidth="1"/>
    <col min="16" max="16" width="23.7109375" style="24" customWidth="1"/>
    <col min="17" max="17" width="6.00390625" style="27" customWidth="1"/>
    <col min="18" max="18" width="2.140625" style="22" customWidth="1"/>
    <col min="19" max="19" width="1.7109375" style="16" customWidth="1"/>
    <col min="20" max="20" width="0.71875" style="24" customWidth="1"/>
    <col min="21" max="21" width="0.85546875" style="24" customWidth="1"/>
    <col min="22" max="16384" width="11.421875" style="24" customWidth="1"/>
  </cols>
  <sheetData>
    <row r="1" spans="1:17" ht="27.75" customHeight="1" thickBot="1" thickTop="1">
      <c r="A1" s="16"/>
      <c r="B1" s="16"/>
      <c r="C1" s="17"/>
      <c r="D1" s="26"/>
      <c r="E1" s="72"/>
      <c r="F1" s="21" t="s">
        <v>650</v>
      </c>
      <c r="H1" s="73" t="s">
        <v>649</v>
      </c>
      <c r="I1" s="74" t="s">
        <v>651</v>
      </c>
      <c r="J1" s="114" t="s">
        <v>673</v>
      </c>
      <c r="K1" s="115"/>
      <c r="L1" s="116"/>
      <c r="M1" s="21" t="s">
        <v>668</v>
      </c>
      <c r="N1" s="16"/>
      <c r="O1" s="22"/>
      <c r="P1" s="16" t="s">
        <v>652</v>
      </c>
      <c r="Q1" s="23">
        <v>1</v>
      </c>
    </row>
    <row r="2" spans="1:16" ht="15" customHeight="1" thickBot="1" thickTop="1">
      <c r="A2" s="25" t="s">
        <v>653</v>
      </c>
      <c r="B2" s="25" t="s">
        <v>3</v>
      </c>
      <c r="C2" s="25" t="s">
        <v>654</v>
      </c>
      <c r="D2" s="26"/>
      <c r="E2" s="16" t="s">
        <v>655</v>
      </c>
      <c r="F2" s="23">
        <v>1</v>
      </c>
      <c r="H2" s="16" t="s">
        <v>655</v>
      </c>
      <c r="I2" s="23">
        <v>1</v>
      </c>
      <c r="J2" s="17"/>
      <c r="K2" s="26"/>
      <c r="L2" s="16" t="s">
        <v>655</v>
      </c>
      <c r="M2" s="23">
        <v>1</v>
      </c>
      <c r="N2" s="17"/>
      <c r="O2" s="26"/>
      <c r="P2" s="75" t="s">
        <v>656</v>
      </c>
    </row>
    <row r="3" spans="1:17" ht="31.5" customHeight="1" thickBot="1" thickTop="1">
      <c r="A3" s="68">
        <v>1</v>
      </c>
      <c r="B3" s="101" t="s">
        <v>384</v>
      </c>
      <c r="C3" s="29"/>
      <c r="D3" s="76">
        <v>21</v>
      </c>
      <c r="E3" s="77">
        <f>VLOOKUP(D3,matrice,2,)</f>
        <v>0</v>
      </c>
      <c r="F3" s="78"/>
      <c r="H3" s="16"/>
      <c r="I3" s="30"/>
      <c r="L3" s="16"/>
      <c r="M3" s="16"/>
      <c r="N3" s="31"/>
      <c r="O3" s="79">
        <v>1</v>
      </c>
      <c r="P3" s="117" t="str">
        <f>IF(Podium=1,IF(Q19&gt;Q18,P19,P18),"")</f>
        <v>HACHE ALEXANDRE</v>
      </c>
      <c r="Q3" s="117"/>
    </row>
    <row r="4" spans="1:17" ht="31.5" customHeight="1" thickBot="1" thickTop="1">
      <c r="A4" s="68">
        <v>2</v>
      </c>
      <c r="B4" s="101" t="s">
        <v>440</v>
      </c>
      <c r="C4" s="29"/>
      <c r="D4" s="76">
        <v>12</v>
      </c>
      <c r="E4" s="80" t="str">
        <f aca="true" t="shared" si="0" ref="E4:E34">VLOOKUP(D4,matrice,2)</f>
        <v>LAMOUREUX-DELLUC SEBASTIE</v>
      </c>
      <c r="F4" s="81"/>
      <c r="G4" s="82">
        <v>12</v>
      </c>
      <c r="H4" s="77" t="str">
        <f>IF(Tour1=1,IF(F3&gt;F4,E3,E4),"")</f>
        <v>LAMOUREUX-DELLUC SEBASTIE</v>
      </c>
      <c r="I4" s="78">
        <v>0</v>
      </c>
      <c r="L4" s="16"/>
      <c r="M4" s="21"/>
      <c r="N4" s="31"/>
      <c r="O4" s="79">
        <v>2</v>
      </c>
      <c r="P4" s="117" t="str">
        <f>IF(Podium=1,IF(Q18&lt;Q19,P18,P19),"")</f>
        <v>CARIO GUENDAL</v>
      </c>
      <c r="Q4" s="117"/>
    </row>
    <row r="5" spans="1:17" ht="33" customHeight="1" thickBot="1" thickTop="1">
      <c r="A5" s="68">
        <v>3</v>
      </c>
      <c r="B5" s="101" t="s">
        <v>398</v>
      </c>
      <c r="C5" s="29"/>
      <c r="D5" s="76">
        <v>28</v>
      </c>
      <c r="E5" s="77">
        <f t="shared" si="0"/>
        <v>0</v>
      </c>
      <c r="F5" s="78"/>
      <c r="G5" s="83">
        <v>5</v>
      </c>
      <c r="H5" s="80" t="str">
        <f>IF(Tour1=1,IF(F5&gt;F6,E5,E6),"")</f>
        <v>CARIO GUENDAL</v>
      </c>
      <c r="I5" s="81">
        <v>6</v>
      </c>
      <c r="J5" s="40"/>
      <c r="L5" s="16"/>
      <c r="M5" s="30"/>
      <c r="N5" s="16"/>
      <c r="O5" s="79">
        <v>3</v>
      </c>
      <c r="P5" s="117" t="str">
        <f>IF(Podium=1,IF(Q22&gt;Q23,P22,P23),"")</f>
        <v>HAUTIN LOUIS</v>
      </c>
      <c r="Q5" s="117"/>
    </row>
    <row r="6" spans="1:17" ht="31.5" customHeight="1" thickBot="1" thickTop="1">
      <c r="A6" s="68">
        <v>4</v>
      </c>
      <c r="B6" s="101" t="s">
        <v>419</v>
      </c>
      <c r="C6" s="29"/>
      <c r="D6" s="76">
        <v>5</v>
      </c>
      <c r="E6" s="80" t="str">
        <f t="shared" si="0"/>
        <v>CARIO GUENDAL</v>
      </c>
      <c r="F6" s="81"/>
      <c r="H6" s="41" t="s">
        <v>681</v>
      </c>
      <c r="I6" s="30"/>
      <c r="K6" s="42">
        <v>5</v>
      </c>
      <c r="L6" s="77" t="str">
        <f>IF(Tour2=1,IF(I4&gt;I5,H4,H5),"")</f>
        <v>CARIO GUENDAL</v>
      </c>
      <c r="M6" s="78">
        <v>6</v>
      </c>
      <c r="N6" s="16"/>
      <c r="O6" s="22"/>
      <c r="P6" s="16"/>
      <c r="Q6" s="30" t="s">
        <v>669</v>
      </c>
    </row>
    <row r="7" spans="1:17" ht="31.5" customHeight="1" thickBot="1" thickTop="1">
      <c r="A7" s="68">
        <v>5</v>
      </c>
      <c r="B7" s="101" t="s">
        <v>461</v>
      </c>
      <c r="C7" s="29"/>
      <c r="D7" s="76">
        <v>20</v>
      </c>
      <c r="E7" s="77">
        <f t="shared" si="0"/>
        <v>0</v>
      </c>
      <c r="F7" s="78"/>
      <c r="H7" s="16"/>
      <c r="I7" s="30"/>
      <c r="J7" s="43"/>
      <c r="K7" s="44">
        <v>4</v>
      </c>
      <c r="L7" s="80" t="str">
        <f>IF(Tour2=1,IF(I8&gt;I9,H8,H9),"")</f>
        <v>GREUS MAXENCE</v>
      </c>
      <c r="M7" s="81">
        <v>2</v>
      </c>
      <c r="N7" s="40"/>
      <c r="O7" s="22"/>
      <c r="P7" s="16" t="s">
        <v>655</v>
      </c>
      <c r="Q7" s="23">
        <v>1</v>
      </c>
    </row>
    <row r="8" spans="1:15" ht="31.5" customHeight="1" thickBot="1" thickTop="1">
      <c r="A8" s="68">
        <v>6</v>
      </c>
      <c r="B8" s="101" t="s">
        <v>391</v>
      </c>
      <c r="C8" s="29"/>
      <c r="D8" s="76">
        <v>13</v>
      </c>
      <c r="E8" s="80" t="str">
        <f t="shared" si="0"/>
        <v>GREUS MAXENCE</v>
      </c>
      <c r="F8" s="81"/>
      <c r="G8" s="82">
        <v>13</v>
      </c>
      <c r="H8" s="77" t="str">
        <f>IF(Tour1=1,IF(F7&gt;F8,E7,E8),"")</f>
        <v>GREUS MAXENCE</v>
      </c>
      <c r="I8" s="78">
        <v>6</v>
      </c>
      <c r="J8" s="45"/>
      <c r="L8" s="41" t="s">
        <v>686</v>
      </c>
      <c r="M8" s="30"/>
      <c r="N8" s="43"/>
      <c r="O8" s="22"/>
    </row>
    <row r="9" spans="1:15" ht="31.5" customHeight="1" thickBot="1" thickTop="1">
      <c r="A9" s="68">
        <v>7</v>
      </c>
      <c r="B9" s="101" t="s">
        <v>426</v>
      </c>
      <c r="C9" s="29"/>
      <c r="D9" s="76">
        <v>29</v>
      </c>
      <c r="E9" s="77">
        <f t="shared" si="0"/>
        <v>0</v>
      </c>
      <c r="F9" s="78"/>
      <c r="G9" s="83">
        <v>4</v>
      </c>
      <c r="H9" s="80" t="str">
        <f>IF(Tour1=1,IF(F9&gt;F10,E9,E10),"")</f>
        <v>ROGER BASTIEN</v>
      </c>
      <c r="I9" s="81">
        <v>4</v>
      </c>
      <c r="L9" s="16"/>
      <c r="M9" s="30"/>
      <c r="N9" s="43"/>
      <c r="O9" s="22"/>
    </row>
    <row r="10" spans="1:17" ht="31.5" customHeight="1" thickBot="1" thickTop="1">
      <c r="A10" s="68">
        <v>8</v>
      </c>
      <c r="B10" s="101" t="s">
        <v>454</v>
      </c>
      <c r="C10" s="29"/>
      <c r="D10" s="76">
        <v>4</v>
      </c>
      <c r="E10" s="80" t="str">
        <f t="shared" si="0"/>
        <v>ROGER BASTIEN</v>
      </c>
      <c r="F10" s="81"/>
      <c r="H10" s="41" t="s">
        <v>682</v>
      </c>
      <c r="I10" s="30"/>
      <c r="L10" s="16"/>
      <c r="M10" s="30"/>
      <c r="N10" s="16"/>
      <c r="O10" s="42">
        <v>4</v>
      </c>
      <c r="P10" s="77" t="str">
        <f>IF(Tour3=1,IF(M6&gt;M7,L6,L7),"")</f>
        <v>CARIO GUENDAL</v>
      </c>
      <c r="Q10" s="78">
        <v>6</v>
      </c>
    </row>
    <row r="11" spans="1:18" ht="31.5" customHeight="1" thickBot="1" thickTop="1">
      <c r="A11" s="68">
        <v>9</v>
      </c>
      <c r="B11" s="101" t="s">
        <v>447</v>
      </c>
      <c r="C11" s="29"/>
      <c r="D11" s="76">
        <v>24</v>
      </c>
      <c r="E11" s="77">
        <f t="shared" si="0"/>
        <v>0</v>
      </c>
      <c r="F11" s="78"/>
      <c r="H11" s="16"/>
      <c r="I11" s="30"/>
      <c r="L11" s="16"/>
      <c r="M11" s="30"/>
      <c r="N11" s="43"/>
      <c r="O11" s="44">
        <v>1</v>
      </c>
      <c r="P11" s="80" t="str">
        <f>IF(Tour3=1,IF(M14&gt;M15,L14,L15),"")</f>
        <v>HAUTIN LOUIS</v>
      </c>
      <c r="Q11" s="81">
        <v>0</v>
      </c>
      <c r="R11" s="47"/>
    </row>
    <row r="12" spans="1:18" ht="31.5" customHeight="1" thickBot="1" thickTop="1">
      <c r="A12" s="68">
        <v>10</v>
      </c>
      <c r="B12" s="101" t="s">
        <v>405</v>
      </c>
      <c r="C12" s="29"/>
      <c r="D12" s="76">
        <v>9</v>
      </c>
      <c r="E12" s="80" t="str">
        <f t="shared" si="0"/>
        <v>BOURNOT NATHAN</v>
      </c>
      <c r="F12" s="81"/>
      <c r="G12" s="82">
        <v>9</v>
      </c>
      <c r="H12" s="77" t="str">
        <f>IF(Tour1=1,IF(F11&gt;F12,E11,E12),"")</f>
        <v>BOURNOT NATHAN</v>
      </c>
      <c r="I12" s="78">
        <v>4</v>
      </c>
      <c r="L12" s="16"/>
      <c r="M12" s="30"/>
      <c r="N12" s="43"/>
      <c r="O12" s="22"/>
      <c r="P12" s="41" t="s">
        <v>684</v>
      </c>
      <c r="Q12" s="30"/>
      <c r="R12" s="48"/>
    </row>
    <row r="13" spans="1:18" ht="31.5" customHeight="1" thickBot="1" thickTop="1">
      <c r="A13" s="68">
        <v>11</v>
      </c>
      <c r="B13" s="101" t="s">
        <v>412</v>
      </c>
      <c r="C13" s="29"/>
      <c r="D13" s="76">
        <v>25</v>
      </c>
      <c r="E13" s="77">
        <f t="shared" si="0"/>
        <v>0</v>
      </c>
      <c r="F13" s="78"/>
      <c r="G13" s="83">
        <v>8</v>
      </c>
      <c r="H13" s="80" t="str">
        <f>IF(Tour1=1,IF(F13&gt;F14,E13,E14),"")</f>
        <v>BELLINI ALEXANDRE</v>
      </c>
      <c r="I13" s="81">
        <v>6</v>
      </c>
      <c r="J13" s="40"/>
      <c r="L13" s="16"/>
      <c r="M13" s="30"/>
      <c r="N13" s="43"/>
      <c r="O13" s="22"/>
      <c r="P13" s="16"/>
      <c r="Q13" s="30"/>
      <c r="R13" s="48"/>
    </row>
    <row r="14" spans="1:18" ht="31.5" customHeight="1" thickBot="1" thickTop="1">
      <c r="A14" s="68">
        <v>12</v>
      </c>
      <c r="B14" s="108" t="s">
        <v>644</v>
      </c>
      <c r="C14" s="29"/>
      <c r="D14" s="76">
        <v>8</v>
      </c>
      <c r="E14" s="80" t="str">
        <f t="shared" si="0"/>
        <v>BELLINI ALEXANDRE</v>
      </c>
      <c r="F14" s="81"/>
      <c r="H14" s="41" t="s">
        <v>683</v>
      </c>
      <c r="I14" s="30"/>
      <c r="K14" s="42">
        <v>8</v>
      </c>
      <c r="L14" s="35" t="str">
        <f>IF(Tour2=1,IF(I12&gt;I13,H12,H13),"")</f>
        <v>BELLINI ALEXANDRE</v>
      </c>
      <c r="M14" s="36">
        <v>0</v>
      </c>
      <c r="N14" s="45"/>
      <c r="O14" s="22"/>
      <c r="P14" s="16"/>
      <c r="Q14" s="30"/>
      <c r="R14" s="48"/>
    </row>
    <row r="15" spans="1:18" ht="31.5" customHeight="1" thickBot="1" thickTop="1">
      <c r="A15" s="68">
        <v>13</v>
      </c>
      <c r="B15" s="101" t="s">
        <v>433</v>
      </c>
      <c r="C15" s="85"/>
      <c r="D15" s="76">
        <v>17</v>
      </c>
      <c r="E15" s="77">
        <f t="shared" si="0"/>
        <v>0</v>
      </c>
      <c r="F15" s="78"/>
      <c r="H15" s="16"/>
      <c r="I15" s="30"/>
      <c r="J15" s="43"/>
      <c r="K15" s="44">
        <v>1</v>
      </c>
      <c r="L15" s="38" t="str">
        <f>IF(Tour2=1,IF(I16&gt;I17,H16,H17),"")</f>
        <v>HAUTIN LOUIS</v>
      </c>
      <c r="M15" s="39">
        <v>6</v>
      </c>
      <c r="N15" s="16"/>
      <c r="O15" s="22"/>
      <c r="P15" s="16"/>
      <c r="Q15" s="30"/>
      <c r="R15" s="48"/>
    </row>
    <row r="16" spans="1:18" ht="31.5" customHeight="1" thickBot="1" thickTop="1">
      <c r="A16" s="68">
        <v>14</v>
      </c>
      <c r="B16" s="101" t="s">
        <v>468</v>
      </c>
      <c r="C16" s="85"/>
      <c r="D16" s="76">
        <v>16</v>
      </c>
      <c r="E16" s="80" t="str">
        <f t="shared" si="0"/>
        <v>BERNARD TRISTAN</v>
      </c>
      <c r="F16" s="81"/>
      <c r="G16" s="82">
        <v>16</v>
      </c>
      <c r="H16" s="77" t="str">
        <f>IF(Tour1=1,IF(F15&gt;F16,E15,E16),"")</f>
        <v>BERNARD TRISTAN</v>
      </c>
      <c r="I16" s="78">
        <v>0</v>
      </c>
      <c r="J16" s="45"/>
      <c r="L16" s="41" t="s">
        <v>687</v>
      </c>
      <c r="M16" s="30"/>
      <c r="N16" s="16"/>
      <c r="O16" s="22"/>
      <c r="P16" s="16"/>
      <c r="Q16" s="30"/>
      <c r="R16" s="48"/>
    </row>
    <row r="17" spans="1:18" ht="31.5" customHeight="1" thickBot="1" thickTop="1">
      <c r="A17" s="68">
        <v>15</v>
      </c>
      <c r="B17" s="101" t="s">
        <v>489</v>
      </c>
      <c r="C17" s="85"/>
      <c r="D17" s="76">
        <v>32</v>
      </c>
      <c r="E17" s="77">
        <f t="shared" si="0"/>
        <v>0</v>
      </c>
      <c r="F17" s="78"/>
      <c r="G17" s="83">
        <v>1</v>
      </c>
      <c r="H17" s="80" t="str">
        <f>IF(Tour1=1,IF(F17&gt;F18,E17,E18),"")</f>
        <v>HAUTIN LOUIS</v>
      </c>
      <c r="I17" s="81">
        <v>6</v>
      </c>
      <c r="L17" s="16"/>
      <c r="M17" s="30"/>
      <c r="N17" s="16"/>
      <c r="O17" s="22"/>
      <c r="P17" s="46" t="s">
        <v>660</v>
      </c>
      <c r="Q17" s="30"/>
      <c r="R17" s="48"/>
    </row>
    <row r="18" spans="1:19" ht="31.5" customHeight="1" thickBot="1" thickTop="1">
      <c r="A18" s="68">
        <v>16</v>
      </c>
      <c r="B18" s="101" t="s">
        <v>482</v>
      </c>
      <c r="C18" s="85"/>
      <c r="D18" s="76">
        <v>1</v>
      </c>
      <c r="E18" s="80" t="str">
        <f t="shared" si="0"/>
        <v>HAUTIN LOUIS</v>
      </c>
      <c r="F18" s="81"/>
      <c r="H18" s="52" t="s">
        <v>684</v>
      </c>
      <c r="I18" s="53"/>
      <c r="J18" s="54"/>
      <c r="K18" s="55"/>
      <c r="L18" s="54"/>
      <c r="M18" s="53"/>
      <c r="N18" s="54"/>
      <c r="O18" s="86"/>
      <c r="P18" s="77" t="str">
        <f>IF(Tour4=1,IF(Q10&gt;Q11,P10,P11),"")</f>
        <v>CARIO GUENDAL</v>
      </c>
      <c r="Q18" s="78">
        <v>3</v>
      </c>
      <c r="R18" s="56">
        <v>1</v>
      </c>
      <c r="S18" s="57"/>
    </row>
    <row r="19" spans="1:19" ht="31.5" customHeight="1" thickBot="1" thickTop="1">
      <c r="A19" s="68">
        <v>17</v>
      </c>
      <c r="B19" s="49"/>
      <c r="C19" s="85"/>
      <c r="D19" s="76">
        <v>2</v>
      </c>
      <c r="E19" s="77" t="str">
        <f t="shared" si="0"/>
        <v>BEURAERT THEO</v>
      </c>
      <c r="F19" s="78"/>
      <c r="H19" s="59"/>
      <c r="I19" s="60"/>
      <c r="J19" s="59"/>
      <c r="K19" s="61"/>
      <c r="L19" s="59"/>
      <c r="M19" s="60"/>
      <c r="N19" s="59"/>
      <c r="O19" s="87"/>
      <c r="P19" s="80" t="str">
        <f>IF(Tour4=1,IF(Q27&gt;Q26,P27,P26),"")</f>
        <v>HACHE ALEXANDRE</v>
      </c>
      <c r="Q19" s="81">
        <v>7</v>
      </c>
      <c r="R19" s="62">
        <v>2</v>
      </c>
      <c r="S19" s="57"/>
    </row>
    <row r="20" spans="1:18" ht="31.5" customHeight="1" thickBot="1" thickTop="1">
      <c r="A20" s="68">
        <v>18</v>
      </c>
      <c r="B20" s="49"/>
      <c r="C20" s="85"/>
      <c r="D20" s="76">
        <v>31</v>
      </c>
      <c r="E20" s="80">
        <f t="shared" si="0"/>
        <v>0</v>
      </c>
      <c r="F20" s="81"/>
      <c r="G20" s="82">
        <v>2</v>
      </c>
      <c r="H20" s="77" t="str">
        <f>IF(Tour1=1,IF(F20&gt;F19,E20,E19),"")</f>
        <v>BEURAERT THEO</v>
      </c>
      <c r="I20" s="78">
        <v>6</v>
      </c>
      <c r="L20" s="16"/>
      <c r="M20" s="30"/>
      <c r="N20" s="16"/>
      <c r="O20" s="22"/>
      <c r="P20" s="41" t="s">
        <v>686</v>
      </c>
      <c r="Q20" s="30"/>
      <c r="R20" s="48"/>
    </row>
    <row r="21" spans="1:18" ht="31.5" customHeight="1" thickBot="1" thickTop="1">
      <c r="A21" s="68">
        <v>19</v>
      </c>
      <c r="B21" s="49"/>
      <c r="C21" s="85"/>
      <c r="D21" s="76">
        <v>15</v>
      </c>
      <c r="E21" s="77" t="str">
        <f t="shared" si="0"/>
        <v>LE GALL KYLLIAN</v>
      </c>
      <c r="F21" s="78"/>
      <c r="G21" s="83">
        <v>15</v>
      </c>
      <c r="H21" s="80" t="str">
        <f>IF(Tour1=1,IF(F22&gt;F21,E22,E21),"")</f>
        <v>LE GALL KYLLIAN</v>
      </c>
      <c r="I21" s="81">
        <v>0</v>
      </c>
      <c r="J21" s="40"/>
      <c r="L21" s="16"/>
      <c r="M21" s="30"/>
      <c r="N21" s="16"/>
      <c r="O21" s="22"/>
      <c r="P21" s="17" t="s">
        <v>661</v>
      </c>
      <c r="Q21" s="30"/>
      <c r="R21" s="48"/>
    </row>
    <row r="22" spans="1:18" ht="31.5" customHeight="1" thickBot="1" thickTop="1">
      <c r="A22" s="68">
        <v>20</v>
      </c>
      <c r="B22" s="49"/>
      <c r="C22" s="85"/>
      <c r="D22" s="76">
        <v>18</v>
      </c>
      <c r="E22" s="80">
        <f t="shared" si="0"/>
        <v>0</v>
      </c>
      <c r="F22" s="81"/>
      <c r="H22" s="41" t="s">
        <v>686</v>
      </c>
      <c r="I22" s="30"/>
      <c r="K22" s="42">
        <v>2</v>
      </c>
      <c r="L22" s="35" t="str">
        <f>IF(Tour2=1,IF(I21&gt;I20,H21,H20),"")</f>
        <v>BEURAERT THEO</v>
      </c>
      <c r="M22" s="36">
        <v>6</v>
      </c>
      <c r="N22" s="16"/>
      <c r="O22" s="22"/>
      <c r="P22" s="77" t="str">
        <f>IF(Tour4=1,IF(Q10&gt;Q11,P11,P10),"")</f>
        <v>HAUTIN LOUIS</v>
      </c>
      <c r="Q22" s="78">
        <v>6</v>
      </c>
      <c r="R22" s="48"/>
    </row>
    <row r="23" spans="1:18" ht="31.5" customHeight="1" thickBot="1" thickTop="1">
      <c r="A23" s="68">
        <v>21</v>
      </c>
      <c r="B23" s="51"/>
      <c r="C23" s="85"/>
      <c r="D23" s="76">
        <v>7</v>
      </c>
      <c r="E23" s="77" t="str">
        <f t="shared" si="0"/>
        <v>LEVIAUX AYMERIC</v>
      </c>
      <c r="F23" s="78"/>
      <c r="H23" s="16"/>
      <c r="I23" s="30"/>
      <c r="J23" s="43"/>
      <c r="K23" s="44">
        <v>7</v>
      </c>
      <c r="L23" s="38" t="str">
        <f>IF(Tour2=1,IF(I25&gt;I24,H25,H24),"")</f>
        <v>LEVIAUX AYMERIC</v>
      </c>
      <c r="M23" s="39">
        <v>2</v>
      </c>
      <c r="N23" s="40"/>
      <c r="O23" s="22"/>
      <c r="P23" s="80" t="str">
        <f>IF(Tour4=1,IF(Q26&lt;Q27,P26,P27),"")</f>
        <v>BEURAERT THEO</v>
      </c>
      <c r="Q23" s="81">
        <v>0</v>
      </c>
      <c r="R23" s="48"/>
    </row>
    <row r="24" spans="1:18" ht="31.5" customHeight="1" thickBot="1" thickTop="1">
      <c r="A24" s="68">
        <v>22</v>
      </c>
      <c r="B24" s="51"/>
      <c r="C24" s="85"/>
      <c r="D24" s="76">
        <v>26</v>
      </c>
      <c r="E24" s="80">
        <f t="shared" si="0"/>
        <v>0</v>
      </c>
      <c r="F24" s="81"/>
      <c r="G24" s="82">
        <v>7</v>
      </c>
      <c r="H24" s="77" t="str">
        <f>IF(Tour1=1,IF(F24&gt;F23,E24,E23),"")</f>
        <v>LEVIAUX AYMERIC</v>
      </c>
      <c r="I24" s="78">
        <v>7</v>
      </c>
      <c r="J24" s="45"/>
      <c r="L24" s="41" t="s">
        <v>688</v>
      </c>
      <c r="M24" s="30"/>
      <c r="N24" s="43"/>
      <c r="O24" s="22"/>
      <c r="P24" s="41" t="s">
        <v>684</v>
      </c>
      <c r="Q24" s="63"/>
      <c r="R24" s="48"/>
    </row>
    <row r="25" spans="1:18" ht="31.5" customHeight="1" thickBot="1" thickTop="1">
      <c r="A25" s="68">
        <v>23</v>
      </c>
      <c r="B25" s="51"/>
      <c r="C25" s="85"/>
      <c r="D25" s="76">
        <v>10</v>
      </c>
      <c r="E25" s="77" t="str">
        <f t="shared" si="0"/>
        <v>DESRUES QUENTIN</v>
      </c>
      <c r="F25" s="78"/>
      <c r="G25" s="83">
        <v>10</v>
      </c>
      <c r="H25" s="80" t="str">
        <f>IF(Tour1=1,IF(F26&gt;F25,E26,E25),"")</f>
        <v>DESRUES QUENTIN</v>
      </c>
      <c r="I25" s="81">
        <v>1</v>
      </c>
      <c r="L25" s="16"/>
      <c r="M25" s="30"/>
      <c r="N25" s="43"/>
      <c r="O25" s="22"/>
      <c r="P25" s="46"/>
      <c r="Q25" s="30"/>
      <c r="R25" s="48"/>
    </row>
    <row r="26" spans="1:18" ht="31.5" customHeight="1" thickBot="1" thickTop="1">
      <c r="A26" s="68">
        <v>24</v>
      </c>
      <c r="B26" s="51"/>
      <c r="C26" s="85"/>
      <c r="D26" s="76">
        <v>23</v>
      </c>
      <c r="E26" s="80">
        <f t="shared" si="0"/>
        <v>0</v>
      </c>
      <c r="F26" s="81"/>
      <c r="H26" s="41" t="s">
        <v>687</v>
      </c>
      <c r="I26" s="30"/>
      <c r="L26" s="16"/>
      <c r="M26" s="30"/>
      <c r="N26" s="16"/>
      <c r="O26" s="42">
        <v>2</v>
      </c>
      <c r="P26" s="77" t="str">
        <f>IF(Tour3=1,IF(M23&gt;M22,L23,L22),"")</f>
        <v>BEURAERT THEO</v>
      </c>
      <c r="Q26" s="78">
        <v>2</v>
      </c>
      <c r="R26" s="65"/>
    </row>
    <row r="27" spans="1:17" ht="31.5" customHeight="1" thickBot="1" thickTop="1">
      <c r="A27" s="68">
        <v>25</v>
      </c>
      <c r="B27" s="51"/>
      <c r="C27" s="85"/>
      <c r="D27" s="76">
        <v>3</v>
      </c>
      <c r="E27" s="77" t="str">
        <f t="shared" si="0"/>
        <v>DUBOIS FLORENTIN</v>
      </c>
      <c r="F27" s="78"/>
      <c r="H27" s="16"/>
      <c r="I27" s="30"/>
      <c r="L27" s="16"/>
      <c r="M27" s="30"/>
      <c r="N27" s="43"/>
      <c r="O27" s="44">
        <v>3</v>
      </c>
      <c r="P27" s="80" t="str">
        <f>IF(Tour3=1,IF(M31&gt;M30,L31,L30),"")</f>
        <v>HACHE ALEXANDRE</v>
      </c>
      <c r="Q27" s="81">
        <v>6</v>
      </c>
    </row>
    <row r="28" spans="1:17" ht="31.5" customHeight="1" thickBot="1" thickTop="1">
      <c r="A28" s="68">
        <v>26</v>
      </c>
      <c r="B28" s="51"/>
      <c r="C28" s="85"/>
      <c r="D28" s="76">
        <v>30</v>
      </c>
      <c r="E28" s="80">
        <f t="shared" si="0"/>
        <v>0</v>
      </c>
      <c r="F28" s="81"/>
      <c r="G28" s="82">
        <v>3</v>
      </c>
      <c r="H28" s="77" t="str">
        <f>IF(Tour1=1,IF(F28&gt;F27,E28,E27),"")</f>
        <v>DUBOIS FLORENTIN</v>
      </c>
      <c r="I28" s="78">
        <v>6</v>
      </c>
      <c r="L28" s="16"/>
      <c r="M28" s="30"/>
      <c r="N28" s="43"/>
      <c r="O28" s="22"/>
      <c r="P28" s="41" t="s">
        <v>686</v>
      </c>
      <c r="Q28" s="30"/>
    </row>
    <row r="29" spans="1:17" ht="31.5" customHeight="1" thickBot="1" thickTop="1">
      <c r="A29" s="68">
        <v>27</v>
      </c>
      <c r="B29" s="51"/>
      <c r="C29" s="85"/>
      <c r="D29" s="76">
        <v>14</v>
      </c>
      <c r="E29" s="77" t="str">
        <f t="shared" si="0"/>
        <v>TALE THEO</v>
      </c>
      <c r="F29" s="78"/>
      <c r="G29" s="83">
        <v>14</v>
      </c>
      <c r="H29" s="80" t="str">
        <f>IF(Tour1=1,IF(F30&gt;F29,E30,E29),"")</f>
        <v>TALE THEO</v>
      </c>
      <c r="I29" s="81">
        <v>0</v>
      </c>
      <c r="J29" s="40"/>
      <c r="L29" s="16"/>
      <c r="M29" s="30"/>
      <c r="N29" s="43"/>
      <c r="O29" s="22"/>
      <c r="P29" s="16"/>
      <c r="Q29" s="30"/>
    </row>
    <row r="30" spans="1:17" ht="31.5" customHeight="1" thickBot="1" thickTop="1">
      <c r="A30" s="68">
        <v>28</v>
      </c>
      <c r="B30" s="51"/>
      <c r="C30" s="85"/>
      <c r="D30" s="76">
        <v>19</v>
      </c>
      <c r="E30" s="80">
        <f t="shared" si="0"/>
        <v>0</v>
      </c>
      <c r="F30" s="81"/>
      <c r="H30" s="41" t="s">
        <v>688</v>
      </c>
      <c r="I30" s="30"/>
      <c r="K30" s="42">
        <v>3</v>
      </c>
      <c r="L30" s="35" t="str">
        <f>IF(Tour2=1,IF(I29&gt;I28,H29,H28),"")</f>
        <v>DUBOIS FLORENTIN</v>
      </c>
      <c r="M30" s="36">
        <v>0</v>
      </c>
      <c r="N30" s="45"/>
      <c r="O30" s="22"/>
      <c r="P30" s="16"/>
      <c r="Q30" s="30"/>
    </row>
    <row r="31" spans="1:17" ht="31.5" customHeight="1" thickBot="1" thickTop="1">
      <c r="A31" s="68">
        <v>29</v>
      </c>
      <c r="B31" s="51"/>
      <c r="C31" s="85"/>
      <c r="D31" s="76">
        <v>6</v>
      </c>
      <c r="E31" s="77" t="str">
        <f t="shared" si="0"/>
        <v>HACHE ALEXANDRE</v>
      </c>
      <c r="F31" s="78"/>
      <c r="H31" s="16"/>
      <c r="I31" s="30"/>
      <c r="J31" s="43"/>
      <c r="K31" s="44">
        <v>6</v>
      </c>
      <c r="L31" s="38" t="str">
        <f>IF(Tour2=1,IF(I33&gt;I32,H33,H32),"")</f>
        <v>HACHE ALEXANDRE</v>
      </c>
      <c r="M31" s="39">
        <v>6</v>
      </c>
      <c r="N31" s="16"/>
      <c r="O31" s="22"/>
      <c r="P31" s="16"/>
      <c r="Q31" s="30"/>
    </row>
    <row r="32" spans="1:17" ht="31.5" customHeight="1" thickBot="1" thickTop="1">
      <c r="A32" s="68">
        <v>30</v>
      </c>
      <c r="B32" s="51"/>
      <c r="C32" s="85"/>
      <c r="D32" s="76">
        <v>27</v>
      </c>
      <c r="E32" s="80">
        <f>VLOOKUP(D32,matrice,2)</f>
        <v>0</v>
      </c>
      <c r="F32" s="81"/>
      <c r="G32" s="82">
        <v>6</v>
      </c>
      <c r="H32" s="77" t="str">
        <f>IF(Tour1=1,IF(F32&gt;F31,E32,E31),"")</f>
        <v>HACHE ALEXANDRE</v>
      </c>
      <c r="I32" s="78">
        <v>6</v>
      </c>
      <c r="J32" s="45"/>
      <c r="L32" s="41" t="s">
        <v>689</v>
      </c>
      <c r="M32" s="30"/>
      <c r="N32" s="16"/>
      <c r="O32" s="22"/>
      <c r="P32" s="16"/>
      <c r="Q32" s="30"/>
    </row>
    <row r="33" spans="1:17" ht="31.5" customHeight="1" thickBot="1" thickTop="1">
      <c r="A33" s="68">
        <v>31</v>
      </c>
      <c r="B33" s="51"/>
      <c r="C33" s="85"/>
      <c r="D33" s="76">
        <v>11</v>
      </c>
      <c r="E33" s="77" t="str">
        <f t="shared" si="0"/>
        <v>STEVENS ARNO</v>
      </c>
      <c r="F33" s="78"/>
      <c r="G33" s="83">
        <v>11</v>
      </c>
      <c r="H33" s="80" t="str">
        <f>IF(Tour1=1,IF(F34&gt;F33,E34,E33),"")</f>
        <v>STEVENS ARNO</v>
      </c>
      <c r="I33" s="81">
        <v>2</v>
      </c>
      <c r="L33" s="16"/>
      <c r="M33" s="30"/>
      <c r="N33" s="16"/>
      <c r="O33" s="22"/>
      <c r="P33" s="16"/>
      <c r="Q33" s="30"/>
    </row>
    <row r="34" spans="1:17" ht="31.5" customHeight="1" thickBot="1">
      <c r="A34" s="68">
        <v>32</v>
      </c>
      <c r="B34" s="51"/>
      <c r="C34" s="85"/>
      <c r="D34" s="76">
        <v>22</v>
      </c>
      <c r="E34" s="80">
        <f t="shared" si="0"/>
        <v>0</v>
      </c>
      <c r="F34" s="81"/>
      <c r="G34" s="88"/>
      <c r="H34" s="89" t="s">
        <v>689</v>
      </c>
      <c r="I34" s="90"/>
      <c r="L34" s="16"/>
      <c r="M34" s="30"/>
      <c r="N34" s="16"/>
      <c r="O34" s="22"/>
      <c r="P34" s="16"/>
      <c r="Q34" s="30"/>
    </row>
    <row r="35" spans="5:8" ht="22.5" customHeight="1" thickTop="1">
      <c r="E35" s="89"/>
      <c r="H35" s="89"/>
    </row>
    <row r="36" spans="4:19" s="68" customFormat="1" ht="12.75">
      <c r="D36" s="92"/>
      <c r="E36" s="93" t="s">
        <v>670</v>
      </c>
      <c r="F36" s="94"/>
      <c r="G36" s="66"/>
      <c r="H36" s="93" t="s">
        <v>662</v>
      </c>
      <c r="I36" s="94"/>
      <c r="J36" s="25"/>
      <c r="K36" s="66"/>
      <c r="L36" s="93" t="s">
        <v>663</v>
      </c>
      <c r="M36" s="94"/>
      <c r="O36" s="92"/>
      <c r="P36" s="68" t="s">
        <v>664</v>
      </c>
      <c r="Q36" s="94"/>
      <c r="R36" s="66"/>
      <c r="S36" s="25"/>
    </row>
  </sheetData>
  <sheetProtection/>
  <mergeCells count="4">
    <mergeCell ref="J1:L1"/>
    <mergeCell ref="P3:Q3"/>
    <mergeCell ref="P4:Q4"/>
    <mergeCell ref="P5:Q5"/>
  </mergeCells>
  <printOptions/>
  <pageMargins left="0.23" right="0.29" top="0.49" bottom="0.48" header="0.4921259845" footer="0.4921259845"/>
  <pageSetup fitToHeight="1" fitToWidth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Loic</dc:creator>
  <cp:keywords/>
  <dc:description/>
  <cp:lastModifiedBy>eric birre</cp:lastModifiedBy>
  <cp:lastPrinted>2015-03-07T18:03:20Z</cp:lastPrinted>
  <dcterms:created xsi:type="dcterms:W3CDTF">2015-03-07T09:02:58Z</dcterms:created>
  <dcterms:modified xsi:type="dcterms:W3CDTF">2015-03-07T18:36:27Z</dcterms:modified>
  <cp:category/>
  <cp:version/>
  <cp:contentType/>
  <cp:contentStatus/>
</cp:coreProperties>
</file>